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3250" windowHeight="12405"/>
  </bookViews>
  <sheets>
    <sheet name="Hárok1" sheetId="2" r:id="rId1"/>
  </sheets>
  <calcPr calcId="145621"/>
</workbook>
</file>

<file path=xl/calcChain.xml><?xml version="1.0" encoding="utf-8"?>
<calcChain xmlns="http://schemas.openxmlformats.org/spreadsheetml/2006/main">
  <c r="J170" i="2" l="1"/>
  <c r="J169" i="2"/>
  <c r="J171" i="2" s="1"/>
  <c r="J168" i="2"/>
  <c r="J155" i="2"/>
  <c r="J147" i="2"/>
  <c r="J143" i="2"/>
  <c r="J137" i="2"/>
  <c r="J135" i="2"/>
  <c r="J129" i="2"/>
  <c r="J123" i="2"/>
  <c r="J119" i="2"/>
  <c r="J117" i="2"/>
  <c r="J109" i="2"/>
  <c r="J111" i="2" s="1"/>
  <c r="J103" i="2"/>
  <c r="J97" i="2"/>
  <c r="J95" i="2"/>
  <c r="J90" i="2"/>
  <c r="J81" i="2"/>
  <c r="J156" i="2" s="1"/>
  <c r="J165" i="2" s="1"/>
  <c r="J80" i="2"/>
  <c r="J85" i="2"/>
  <c r="J72" i="2"/>
  <c r="J68" i="2"/>
  <c r="J61" i="2"/>
  <c r="J59" i="2"/>
  <c r="J53" i="2"/>
  <c r="J48" i="2"/>
  <c r="J44" i="2"/>
  <c r="J36" i="2"/>
  <c r="J34" i="2"/>
  <c r="J28" i="2"/>
  <c r="J22" i="2"/>
  <c r="J16" i="2"/>
  <c r="J12" i="2"/>
  <c r="J9" i="2"/>
  <c r="M169" i="2"/>
  <c r="L169" i="2"/>
  <c r="I169" i="2"/>
  <c r="H169" i="2"/>
  <c r="H170" i="2"/>
  <c r="K163" i="2"/>
  <c r="M168" i="2"/>
  <c r="L168" i="2"/>
  <c r="I168" i="2"/>
  <c r="I171" i="2" s="1"/>
  <c r="H168" i="2"/>
  <c r="H171" i="2" s="1"/>
  <c r="G168" i="2"/>
  <c r="K170" i="2"/>
  <c r="I170" i="2"/>
  <c r="I165" i="2"/>
  <c r="H165" i="2"/>
  <c r="J163" i="2"/>
  <c r="I163" i="2"/>
  <c r="H163" i="2"/>
  <c r="H109" i="2" l="1"/>
  <c r="I155" i="2"/>
  <c r="H155" i="2"/>
  <c r="I147" i="2"/>
  <c r="H147" i="2"/>
  <c r="I143" i="2"/>
  <c r="H143" i="2"/>
  <c r="H137" i="2"/>
  <c r="I135" i="2"/>
  <c r="I137" i="2" s="1"/>
  <c r="H135" i="2"/>
  <c r="I129" i="2"/>
  <c r="H129" i="2"/>
  <c r="I81" i="2"/>
  <c r="H81" i="2"/>
  <c r="I80" i="2"/>
  <c r="H80" i="2"/>
  <c r="K81" i="2" l="1"/>
  <c r="K80" i="2"/>
  <c r="K169" i="2" s="1"/>
  <c r="K155" i="2"/>
  <c r="K147" i="2"/>
  <c r="K143" i="2"/>
  <c r="K137" i="2"/>
  <c r="K129" i="2"/>
  <c r="K123" i="2" l="1"/>
  <c r="I123" i="2"/>
  <c r="H123" i="2"/>
  <c r="G123" i="2"/>
  <c r="K119" i="2"/>
  <c r="K117" i="2"/>
  <c r="I117" i="2"/>
  <c r="I119" i="2" s="1"/>
  <c r="I156" i="2" s="1"/>
  <c r="H117" i="2"/>
  <c r="H119" i="2" s="1"/>
  <c r="H156" i="2" s="1"/>
  <c r="K111" i="2"/>
  <c r="I111" i="2"/>
  <c r="K109" i="2"/>
  <c r="I109" i="2"/>
  <c r="H111" i="2"/>
  <c r="K103" i="2"/>
  <c r="I103" i="2"/>
  <c r="H103" i="2"/>
  <c r="K97" i="2"/>
  <c r="I97" i="2"/>
  <c r="H97" i="2"/>
  <c r="K95" i="2"/>
  <c r="I95" i="2"/>
  <c r="H95" i="2"/>
  <c r="K90" i="2"/>
  <c r="I90" i="2"/>
  <c r="H90" i="2"/>
  <c r="K85" i="2"/>
  <c r="I85" i="2"/>
  <c r="H85" i="2"/>
  <c r="K72" i="2"/>
  <c r="I72" i="2"/>
  <c r="H72" i="2"/>
  <c r="H68" i="2"/>
  <c r="I68" i="2"/>
  <c r="K68" i="2"/>
  <c r="K61" i="2"/>
  <c r="I61" i="2"/>
  <c r="K59" i="2"/>
  <c r="I59" i="2"/>
  <c r="H59" i="2"/>
  <c r="H61" i="2" s="1"/>
  <c r="K53" i="2"/>
  <c r="I53" i="2"/>
  <c r="H53" i="2"/>
  <c r="K48" i="2"/>
  <c r="I48" i="2"/>
  <c r="H48" i="2"/>
  <c r="K44" i="2"/>
  <c r="I44" i="2"/>
  <c r="H44" i="2"/>
  <c r="K36" i="2"/>
  <c r="I36" i="2"/>
  <c r="H36" i="2"/>
  <c r="K34" i="2"/>
  <c r="I34" i="2"/>
  <c r="H34" i="2"/>
  <c r="K28" i="2"/>
  <c r="I28" i="2"/>
  <c r="H28" i="2"/>
  <c r="K22" i="2"/>
  <c r="I22" i="2"/>
  <c r="H22" i="2"/>
  <c r="K16" i="2"/>
  <c r="I16" i="2"/>
  <c r="H16" i="2"/>
  <c r="K12" i="2"/>
  <c r="H12" i="2"/>
  <c r="I12" i="2"/>
  <c r="K9" i="2"/>
  <c r="K168" i="2" s="1"/>
  <c r="K171" i="2" s="1"/>
  <c r="I9" i="2"/>
  <c r="H9" i="2"/>
  <c r="K156" i="2" l="1"/>
  <c r="K165" i="2" s="1"/>
  <c r="G170" i="2"/>
  <c r="G163" i="2"/>
  <c r="G155" i="2"/>
  <c r="G147" i="2"/>
  <c r="G143" i="2"/>
  <c r="G135" i="2"/>
  <c r="G137" i="2" s="1"/>
  <c r="G129" i="2"/>
  <c r="G119" i="2"/>
  <c r="G117" i="2"/>
  <c r="G111" i="2"/>
  <c r="G109" i="2"/>
  <c r="G103" i="2"/>
  <c r="G95" i="2"/>
  <c r="G97" i="2" s="1"/>
  <c r="G90" i="2"/>
  <c r="G85" i="2"/>
  <c r="G80" i="2"/>
  <c r="G169" i="2" s="1"/>
  <c r="G72" i="2"/>
  <c r="G68" i="2"/>
  <c r="G59" i="2"/>
  <c r="G61" i="2" s="1"/>
  <c r="G53" i="2"/>
  <c r="G48" i="2"/>
  <c r="G44" i="2"/>
  <c r="G36" i="2"/>
  <c r="G34" i="2"/>
  <c r="G28" i="2"/>
  <c r="G22" i="2"/>
  <c r="G16" i="2"/>
  <c r="G9" i="2"/>
  <c r="G12" i="2" s="1"/>
  <c r="G171" i="2" l="1"/>
  <c r="G81" i="2"/>
  <c r="G156" i="2" s="1"/>
  <c r="G165" i="2" s="1"/>
  <c r="M170" i="2"/>
  <c r="L170" i="2"/>
  <c r="M163" i="2"/>
  <c r="L163" i="2"/>
  <c r="M155" i="2"/>
  <c r="L155" i="2"/>
  <c r="M147" i="2"/>
  <c r="L147" i="2"/>
  <c r="M143" i="2"/>
  <c r="L143" i="2"/>
  <c r="M137" i="2"/>
  <c r="M135" i="2"/>
  <c r="L135" i="2"/>
  <c r="L137" i="2" s="1"/>
  <c r="M129" i="2"/>
  <c r="L129" i="2"/>
  <c r="L119" i="2"/>
  <c r="M117" i="2"/>
  <c r="M119" i="2" s="1"/>
  <c r="L117" i="2"/>
  <c r="L111" i="2"/>
  <c r="M109" i="2"/>
  <c r="M111" i="2" s="1"/>
  <c r="L109" i="2"/>
  <c r="M103" i="2"/>
  <c r="L103" i="2"/>
  <c r="M97" i="2"/>
  <c r="M95" i="2"/>
  <c r="L95" i="2"/>
  <c r="L97" i="2" s="1"/>
  <c r="M90" i="2"/>
  <c r="L90" i="2"/>
  <c r="M85" i="2"/>
  <c r="L85" i="2"/>
  <c r="M81" i="2"/>
  <c r="M80" i="2"/>
  <c r="L80" i="2"/>
  <c r="M72" i="2"/>
  <c r="L72" i="2"/>
  <c r="M68" i="2"/>
  <c r="L68" i="2"/>
  <c r="M61" i="2"/>
  <c r="M59" i="2"/>
  <c r="L59" i="2"/>
  <c r="L61" i="2" s="1"/>
  <c r="M53" i="2"/>
  <c r="L53" i="2"/>
  <c r="M48" i="2"/>
  <c r="L48" i="2"/>
  <c r="M44" i="2"/>
  <c r="L44" i="2"/>
  <c r="L36" i="2"/>
  <c r="M34" i="2"/>
  <c r="M36" i="2" s="1"/>
  <c r="L34" i="2"/>
  <c r="M28" i="2"/>
  <c r="L28" i="2"/>
  <c r="M22" i="2"/>
  <c r="L22" i="2"/>
  <c r="L171" i="2" s="1"/>
  <c r="M16" i="2"/>
  <c r="L16" i="2"/>
  <c r="L12" i="2"/>
  <c r="M9" i="2"/>
  <c r="L9" i="2"/>
  <c r="M171" i="2" l="1"/>
  <c r="M12" i="2"/>
  <c r="M156" i="2" s="1"/>
  <c r="M165" i="2" s="1"/>
  <c r="L81" i="2"/>
  <c r="L156" i="2" s="1"/>
  <c r="L165" i="2" s="1"/>
</calcChain>
</file>

<file path=xl/sharedStrings.xml><?xml version="1.0" encoding="utf-8"?>
<sst xmlns="http://schemas.openxmlformats.org/spreadsheetml/2006/main" count="206" uniqueCount="98">
  <si>
    <t>funkčná a ekon.</t>
  </si>
  <si>
    <t>klasifikácia</t>
  </si>
  <si>
    <t>Názov</t>
  </si>
  <si>
    <t>výdavky VS-obec</t>
  </si>
  <si>
    <t>mzdy</t>
  </si>
  <si>
    <t>odvody</t>
  </si>
  <si>
    <t>tovary a služby</t>
  </si>
  <si>
    <t>bežné transfery</t>
  </si>
  <si>
    <t>bežné výdavky</t>
  </si>
  <si>
    <t>kapitálové výdavky</t>
  </si>
  <si>
    <t>spolu</t>
  </si>
  <si>
    <t>0112</t>
  </si>
  <si>
    <t>finančná oblasť</t>
  </si>
  <si>
    <t>0133</t>
  </si>
  <si>
    <t>matrika</t>
  </si>
  <si>
    <t>0160</t>
  </si>
  <si>
    <t>voľby</t>
  </si>
  <si>
    <t>0170</t>
  </si>
  <si>
    <t>transakcie ver.dlhu</t>
  </si>
  <si>
    <t>splácanie úrokov</t>
  </si>
  <si>
    <t>splácanie istín</t>
  </si>
  <si>
    <t>0310</t>
  </si>
  <si>
    <t>Mestská polícia</t>
  </si>
  <si>
    <t>0320</t>
  </si>
  <si>
    <t>ochrana pred požiarmi</t>
  </si>
  <si>
    <t>0412</t>
  </si>
  <si>
    <t>vš.prac.oblasť</t>
  </si>
  <si>
    <t>0443</t>
  </si>
  <si>
    <t>výstavba-ÚP</t>
  </si>
  <si>
    <t>cestná doprava</t>
  </si>
  <si>
    <t>0473</t>
  </si>
  <si>
    <t>cestovný ruch</t>
  </si>
  <si>
    <t>0510</t>
  </si>
  <si>
    <t>nakladanie s odpadmi</t>
  </si>
  <si>
    <t>0530</t>
  </si>
  <si>
    <t>znižovanie znečistenia</t>
  </si>
  <si>
    <t>0620</t>
  </si>
  <si>
    <t>rozvoj obcí</t>
  </si>
  <si>
    <t>výkup budov a poz.</t>
  </si>
  <si>
    <t>PD</t>
  </si>
  <si>
    <t>0640</t>
  </si>
  <si>
    <t>verejné osvetlenie</t>
  </si>
  <si>
    <t>rekr. A šp. Služby</t>
  </si>
  <si>
    <t>0810</t>
  </si>
  <si>
    <t>0830</t>
  </si>
  <si>
    <t>vys. A vydav. Služby</t>
  </si>
  <si>
    <t>0840</t>
  </si>
  <si>
    <t>náb. a spol. služby</t>
  </si>
  <si>
    <t>predšk. Výchova</t>
  </si>
  <si>
    <t>základné vzdelanie</t>
  </si>
  <si>
    <t>0950</t>
  </si>
  <si>
    <t>nedefin.vzdel.</t>
  </si>
  <si>
    <t>invalidita a ŤZP</t>
  </si>
  <si>
    <t>1020</t>
  </si>
  <si>
    <t>Staroba</t>
  </si>
  <si>
    <t>1040</t>
  </si>
  <si>
    <t>rodina a deti</t>
  </si>
  <si>
    <t>1070</t>
  </si>
  <si>
    <t xml:space="preserve">prevencie </t>
  </si>
  <si>
    <t>Spolu výdavky v ISS</t>
  </si>
  <si>
    <t>ZŠ</t>
  </si>
  <si>
    <t>ŠJ</t>
  </si>
  <si>
    <t>ŠKD</t>
  </si>
  <si>
    <t>CVČ</t>
  </si>
  <si>
    <t>ZUŠ</t>
  </si>
  <si>
    <t>Spolu mimo ISS</t>
  </si>
  <si>
    <t>Výdavky spolu</t>
  </si>
  <si>
    <t>711,712,713</t>
  </si>
  <si>
    <t>Schválený rozp.</t>
  </si>
  <si>
    <t>0111</t>
  </si>
  <si>
    <t>stavby</t>
  </si>
  <si>
    <t>0820</t>
  </si>
  <si>
    <t>kultúrne služby</t>
  </si>
  <si>
    <t>0912</t>
  </si>
  <si>
    <t>0911</t>
  </si>
  <si>
    <t>0960</t>
  </si>
  <si>
    <t>1012</t>
  </si>
  <si>
    <t>oč.skut.</t>
  </si>
  <si>
    <t>návrh</t>
  </si>
  <si>
    <t xml:space="preserve">návrh </t>
  </si>
  <si>
    <t>vedľ.služby v školstve</t>
  </si>
  <si>
    <t>finančné aktíva</t>
  </si>
  <si>
    <t>Plnenie 2017</t>
  </si>
  <si>
    <t>ostatné výdavkové FO/IOMO</t>
  </si>
  <si>
    <t>610+620</t>
  </si>
  <si>
    <t>príplatky+odvody</t>
  </si>
  <si>
    <t>príspevok príspevkovej org.</t>
  </si>
  <si>
    <t>Plnenie 2018</t>
  </si>
  <si>
    <t>0610</t>
  </si>
  <si>
    <t>Rozvoj bývania</t>
  </si>
  <si>
    <t>Kapitálové výdavky</t>
  </si>
  <si>
    <t>finančné operácie</t>
  </si>
  <si>
    <t>KV školy s PS</t>
  </si>
  <si>
    <t>Prehľad výdavkov Mesta Ružomberok 2018- 2023</t>
  </si>
  <si>
    <t>Plnenie 2019</t>
  </si>
  <si>
    <t>príspevok prísp. Organizácii</t>
  </si>
  <si>
    <t>sekundárne vzdelávanie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</si>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</sst>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/>
    <xf numFmtId="0" fontId="0" fillId="0" borderId="0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3" fontId="1" fillId="0" borderId="10" xfId="0" applyNumberFormat="1" applyFont="1" applyBorder="1"/>
    <xf numFmtId="3" fontId="1" fillId="0" borderId="12" xfId="0" applyNumberFormat="1" applyFont="1" applyBorder="1"/>
    <xf numFmtId="3" fontId="1" fillId="0" borderId="11" xfId="0" applyNumberFormat="1" applyFont="1" applyBorder="1"/>
    <xf numFmtId="49" fontId="1" fillId="0" borderId="10" xfId="0" applyNumberFormat="1" applyFont="1" applyBorder="1"/>
    <xf numFmtId="49" fontId="1" fillId="0" borderId="7" xfId="0" applyNumberFormat="1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3" fontId="1" fillId="0" borderId="8" xfId="0" applyNumberFormat="1" applyFont="1" applyBorder="1"/>
    <xf numFmtId="3" fontId="1" fillId="0" borderId="0" xfId="0" applyNumberFormat="1" applyFont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9" xfId="0" applyFont="1" applyBorder="1"/>
    <xf numFmtId="3" fontId="1" fillId="0" borderId="9" xfId="0" applyNumberFormat="1" applyFont="1" applyBorder="1"/>
    <xf numFmtId="3" fontId="1" fillId="0" borderId="15" xfId="0" applyNumberFormat="1" applyFont="1" applyBorder="1"/>
    <xf numFmtId="0" fontId="0" fillId="0" borderId="0" xfId="0" applyFont="1"/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3" fontId="0" fillId="0" borderId="7" xfId="0" applyNumberFormat="1" applyFont="1" applyBorder="1"/>
    <xf numFmtId="3" fontId="0" fillId="0" borderId="8" xfId="0" applyNumberFormat="1" applyFont="1" applyBorder="1"/>
    <xf numFmtId="3" fontId="0" fillId="0" borderId="0" xfId="0" applyNumberFormat="1" applyFont="1"/>
    <xf numFmtId="3" fontId="0" fillId="0" borderId="15" xfId="0" applyNumberFormat="1" applyFont="1" applyBorder="1"/>
    <xf numFmtId="3" fontId="0" fillId="0" borderId="0" xfId="0" applyNumberFormat="1" applyFont="1" applyBorder="1"/>
    <xf numFmtId="0" fontId="0" fillId="0" borderId="7" xfId="0" applyNumberFormat="1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9" xfId="0" applyNumberFormat="1" applyFont="1" applyBorder="1"/>
    <xf numFmtId="3" fontId="0" fillId="0" borderId="14" xfId="0" applyNumberFormat="1" applyFont="1" applyBorder="1"/>
    <xf numFmtId="0" fontId="2" fillId="0" borderId="0" xfId="0" applyFont="1"/>
    <xf numFmtId="3" fontId="1" fillId="0" borderId="13" xfId="0" applyNumberFormat="1" applyFont="1" applyBorder="1"/>
    <xf numFmtId="3" fontId="1" fillId="0" borderId="14" xfId="0" applyNumberFormat="1" applyFon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49" fontId="1" fillId="0" borderId="1" xfId="0" applyNumberFormat="1" applyFont="1" applyBorder="1"/>
    <xf numFmtId="3" fontId="1" fillId="0" borderId="2" xfId="0" applyNumberFormat="1" applyFont="1" applyBorder="1"/>
    <xf numFmtId="3" fontId="1" fillId="0" borderId="5" xfId="0" applyNumberFormat="1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5" xfId="0" applyFont="1" applyBorder="1"/>
    <xf numFmtId="3" fontId="0" fillId="0" borderId="5" xfId="0" applyNumberFormat="1" applyFont="1" applyBorder="1"/>
    <xf numFmtId="0" fontId="0" fillId="0" borderId="3" xfId="0" applyFont="1" applyBorder="1"/>
    <xf numFmtId="0" fontId="0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3" fontId="0" fillId="0" borderId="18" xfId="0" applyNumberFormat="1" applyBorder="1"/>
    <xf numFmtId="3" fontId="0" fillId="0" borderId="21" xfId="0" applyNumberFormat="1" applyBorder="1"/>
    <xf numFmtId="3" fontId="0" fillId="0" borderId="9" xfId="0" applyNumberFormat="1" applyBorder="1"/>
    <xf numFmtId="3" fontId="0" fillId="0" borderId="14" xfId="0" applyNumberFormat="1" applyBorder="1"/>
    <xf numFmtId="3" fontId="0" fillId="0" borderId="3" xfId="0" applyNumberFormat="1" applyFont="1" applyBorder="1"/>
    <xf numFmtId="3" fontId="0" fillId="0" borderId="6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tabSelected="1" topLeftCell="A139" workbookViewId="0">
      <selection activeCell="M64" sqref="M64"/>
    </sheetView>
  </sheetViews>
  <sheetFormatPr defaultRowHeight="15" x14ac:dyDescent="0.25"/>
  <cols>
    <col min="5" max="5" width="8.7109375" customWidth="1"/>
    <col min="6" max="6" width="0.140625" hidden="1" customWidth="1"/>
    <col min="7" max="7" width="13.5703125" customWidth="1"/>
    <col min="8" max="8" width="12.7109375" customWidth="1"/>
    <col min="9" max="9" width="13.5703125" customWidth="1"/>
    <col min="10" max="10" width="11.7109375" customWidth="1"/>
    <col min="11" max="12" width="10" customWidth="1"/>
    <col min="13" max="13" width="10.28515625" customWidth="1"/>
  </cols>
  <sheetData>
    <row r="1" spans="1:14" ht="15.75" thickBot="1" x14ac:dyDescent="0.3">
      <c r="A1" s="29" t="s">
        <v>93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x14ac:dyDescent="0.25">
      <c r="A2" s="18" t="s">
        <v>0</v>
      </c>
      <c r="B2" s="19"/>
      <c r="C2" s="18" t="s">
        <v>2</v>
      </c>
      <c r="D2" s="19"/>
      <c r="E2" s="20"/>
      <c r="F2" s="19" t="s">
        <v>82</v>
      </c>
      <c r="G2" s="19" t="s">
        <v>87</v>
      </c>
      <c r="H2" s="24" t="s">
        <v>94</v>
      </c>
      <c r="I2" s="19" t="s">
        <v>68</v>
      </c>
      <c r="J2" s="24" t="s">
        <v>77</v>
      </c>
      <c r="K2" s="19" t="s">
        <v>78</v>
      </c>
      <c r="L2" s="24" t="s">
        <v>79</v>
      </c>
      <c r="M2" s="20" t="s">
        <v>78</v>
      </c>
      <c r="N2" s="2"/>
    </row>
    <row r="3" spans="1:14" ht="15.75" thickBot="1" x14ac:dyDescent="0.3">
      <c r="A3" s="21" t="s">
        <v>1</v>
      </c>
      <c r="B3" s="22"/>
      <c r="C3" s="21"/>
      <c r="D3" s="22"/>
      <c r="E3" s="23"/>
      <c r="F3" s="22"/>
      <c r="G3" s="22"/>
      <c r="H3" s="25"/>
      <c r="I3" s="22">
        <v>2020</v>
      </c>
      <c r="J3" s="25">
        <v>2020</v>
      </c>
      <c r="K3" s="22">
        <v>2021</v>
      </c>
      <c r="L3" s="25">
        <v>2022</v>
      </c>
      <c r="M3" s="23">
        <v>2023</v>
      </c>
      <c r="N3" s="2"/>
    </row>
    <row r="4" spans="1:14" ht="15.75" thickBot="1" x14ac:dyDescent="0.3">
      <c r="A4" s="9" t="s">
        <v>69</v>
      </c>
      <c r="B4" s="4"/>
      <c r="C4" s="3" t="s">
        <v>3</v>
      </c>
      <c r="D4" s="4"/>
      <c r="E4" s="5"/>
      <c r="F4" s="4"/>
      <c r="G4" s="4"/>
      <c r="H4" s="26"/>
      <c r="I4" s="4"/>
      <c r="J4" s="26"/>
      <c r="K4" s="5"/>
      <c r="L4" s="4"/>
      <c r="M4" s="26"/>
    </row>
    <row r="5" spans="1:14" x14ac:dyDescent="0.25">
      <c r="A5" s="30">
        <v>610</v>
      </c>
      <c r="B5" s="31"/>
      <c r="C5" s="30" t="s">
        <v>4</v>
      </c>
      <c r="D5" s="31"/>
      <c r="E5" s="32"/>
      <c r="F5" s="35"/>
      <c r="G5" s="49">
        <v>1153500</v>
      </c>
      <c r="H5" s="49">
        <v>1321910</v>
      </c>
      <c r="I5" s="43">
        <v>1499830</v>
      </c>
      <c r="J5" s="37">
        <v>1499830</v>
      </c>
      <c r="K5" s="43">
        <v>1509154</v>
      </c>
      <c r="L5" s="43">
        <v>1500000</v>
      </c>
      <c r="M5" s="43">
        <v>1500000</v>
      </c>
    </row>
    <row r="6" spans="1:14" x14ac:dyDescent="0.25">
      <c r="A6" s="30">
        <v>620</v>
      </c>
      <c r="B6" s="31"/>
      <c r="C6" s="30" t="s">
        <v>5</v>
      </c>
      <c r="D6" s="31"/>
      <c r="E6" s="32"/>
      <c r="F6" s="35"/>
      <c r="G6" s="33">
        <v>435438</v>
      </c>
      <c r="H6" s="33">
        <v>498901</v>
      </c>
      <c r="I6" s="36">
        <v>613860</v>
      </c>
      <c r="J6" s="37">
        <v>613617</v>
      </c>
      <c r="K6" s="36">
        <v>624680</v>
      </c>
      <c r="L6" s="36">
        <v>620000</v>
      </c>
      <c r="M6" s="36">
        <v>620000</v>
      </c>
    </row>
    <row r="7" spans="1:14" x14ac:dyDescent="0.25">
      <c r="A7" s="30">
        <v>630</v>
      </c>
      <c r="B7" s="31"/>
      <c r="C7" s="30" t="s">
        <v>6</v>
      </c>
      <c r="D7" s="31"/>
      <c r="E7" s="32"/>
      <c r="F7" s="35"/>
      <c r="G7" s="33">
        <v>1382445</v>
      </c>
      <c r="H7" s="33">
        <v>1781546</v>
      </c>
      <c r="I7" s="36">
        <v>1836325</v>
      </c>
      <c r="J7" s="37">
        <v>1689218</v>
      </c>
      <c r="K7" s="36">
        <v>1673165</v>
      </c>
      <c r="L7" s="36">
        <v>1900000</v>
      </c>
      <c r="M7" s="36">
        <v>1900000</v>
      </c>
    </row>
    <row r="8" spans="1:14" x14ac:dyDescent="0.25">
      <c r="A8" s="30">
        <v>640</v>
      </c>
      <c r="B8" s="31"/>
      <c r="C8" s="30" t="s">
        <v>7</v>
      </c>
      <c r="D8" s="31"/>
      <c r="E8" s="32"/>
      <c r="F8" s="35"/>
      <c r="G8" s="33">
        <v>11448</v>
      </c>
      <c r="H8" s="33">
        <v>6315</v>
      </c>
      <c r="I8" s="36">
        <v>39561</v>
      </c>
      <c r="J8" s="37">
        <v>33004</v>
      </c>
      <c r="K8" s="36">
        <v>29509</v>
      </c>
      <c r="L8" s="36">
        <v>40000</v>
      </c>
      <c r="M8" s="36">
        <v>40000</v>
      </c>
    </row>
    <row r="9" spans="1:14" x14ac:dyDescent="0.25">
      <c r="A9" s="30">
        <v>600</v>
      </c>
      <c r="B9" s="31"/>
      <c r="C9" s="30" t="s">
        <v>8</v>
      </c>
      <c r="D9" s="31"/>
      <c r="E9" s="32"/>
      <c r="F9" s="35"/>
      <c r="G9" s="33">
        <f t="shared" ref="G9:K9" si="0">SUM(G5:G8)</f>
        <v>2982831</v>
      </c>
      <c r="H9" s="33">
        <f t="shared" si="0"/>
        <v>3608672</v>
      </c>
      <c r="I9" s="33">
        <f t="shared" si="0"/>
        <v>3989576</v>
      </c>
      <c r="J9" s="33">
        <f t="shared" si="0"/>
        <v>3835669</v>
      </c>
      <c r="K9" s="33">
        <f t="shared" si="0"/>
        <v>3836508</v>
      </c>
      <c r="L9" s="36">
        <f t="shared" ref="L9:M9" si="1">SUM(L5:L8)</f>
        <v>4060000</v>
      </c>
      <c r="M9" s="36">
        <f t="shared" si="1"/>
        <v>4060000</v>
      </c>
    </row>
    <row r="10" spans="1:14" x14ac:dyDescent="0.25">
      <c r="A10" s="30">
        <v>700</v>
      </c>
      <c r="B10" s="31"/>
      <c r="C10" s="30" t="s">
        <v>9</v>
      </c>
      <c r="D10" s="31"/>
      <c r="E10" s="32"/>
      <c r="F10" s="35"/>
      <c r="G10" s="33">
        <v>72634</v>
      </c>
      <c r="H10" s="33">
        <v>198998</v>
      </c>
      <c r="I10" s="36">
        <v>176200</v>
      </c>
      <c r="J10" s="37">
        <v>179200</v>
      </c>
      <c r="K10" s="36">
        <v>136700</v>
      </c>
      <c r="L10" s="36">
        <v>100000</v>
      </c>
      <c r="M10" s="36">
        <v>100000</v>
      </c>
    </row>
    <row r="11" spans="1:14" ht="15.75" thickBot="1" x14ac:dyDescent="0.3">
      <c r="A11" s="30">
        <v>800</v>
      </c>
      <c r="B11" s="31"/>
      <c r="C11" s="30" t="s">
        <v>83</v>
      </c>
      <c r="D11" s="31"/>
      <c r="E11" s="32"/>
      <c r="F11" s="35"/>
      <c r="G11" s="33">
        <v>12</v>
      </c>
      <c r="H11" s="33">
        <v>0</v>
      </c>
      <c r="I11" s="45">
        <v>300</v>
      </c>
      <c r="J11" s="37">
        <v>373907</v>
      </c>
      <c r="K11" s="45">
        <v>164920</v>
      </c>
      <c r="L11" s="45">
        <v>300</v>
      </c>
      <c r="M11" s="45">
        <v>300</v>
      </c>
    </row>
    <row r="12" spans="1:14" ht="15.75" thickBot="1" x14ac:dyDescent="0.3">
      <c r="A12" s="3"/>
      <c r="B12" s="4"/>
      <c r="C12" s="3" t="s">
        <v>10</v>
      </c>
      <c r="D12" s="4"/>
      <c r="E12" s="5"/>
      <c r="F12" s="8"/>
      <c r="G12" s="47">
        <f t="shared" ref="G12:K12" si="2">SUM(G9:G11)</f>
        <v>3055477</v>
      </c>
      <c r="H12" s="47">
        <f t="shared" si="2"/>
        <v>3807670</v>
      </c>
      <c r="I12" s="47">
        <f t="shared" si="2"/>
        <v>4166076</v>
      </c>
      <c r="J12" s="47">
        <f t="shared" si="2"/>
        <v>4388776</v>
      </c>
      <c r="K12" s="47">
        <f t="shared" si="2"/>
        <v>4138128</v>
      </c>
      <c r="L12" s="48">
        <f t="shared" ref="L12:M12" si="3">SUM(L9:L11)</f>
        <v>4160300</v>
      </c>
      <c r="M12" s="48">
        <f t="shared" si="3"/>
        <v>4160300</v>
      </c>
    </row>
    <row r="13" spans="1:14" ht="15.75" thickBot="1" x14ac:dyDescent="0.3">
      <c r="A13" s="9" t="s">
        <v>11</v>
      </c>
      <c r="B13" s="4"/>
      <c r="C13" s="3" t="s">
        <v>12</v>
      </c>
      <c r="D13" s="4"/>
      <c r="E13" s="5"/>
      <c r="F13" s="8"/>
      <c r="G13" s="44"/>
      <c r="H13" s="44"/>
      <c r="I13" s="7"/>
      <c r="J13" s="27"/>
      <c r="K13" s="7"/>
      <c r="L13" s="7"/>
      <c r="M13" s="7"/>
    </row>
    <row r="14" spans="1:14" x14ac:dyDescent="0.25">
      <c r="A14" s="12">
        <v>630</v>
      </c>
      <c r="B14" s="11"/>
      <c r="C14" s="30" t="s">
        <v>6</v>
      </c>
      <c r="D14" s="31"/>
      <c r="E14" s="13"/>
      <c r="F14" s="15"/>
      <c r="G14" s="36">
        <v>9487</v>
      </c>
      <c r="H14" s="36">
        <v>19460</v>
      </c>
      <c r="I14" s="34">
        <v>10860</v>
      </c>
      <c r="J14" s="36">
        <v>11300</v>
      </c>
      <c r="K14" s="34">
        <v>16044</v>
      </c>
      <c r="L14" s="34">
        <v>10000</v>
      </c>
      <c r="M14" s="34">
        <v>10000</v>
      </c>
    </row>
    <row r="15" spans="1:14" ht="15.75" thickBot="1" x14ac:dyDescent="0.3">
      <c r="A15" s="12">
        <v>800</v>
      </c>
      <c r="B15" s="11"/>
      <c r="C15" s="30" t="s">
        <v>81</v>
      </c>
      <c r="D15" s="31"/>
      <c r="E15" s="13"/>
      <c r="F15" s="15"/>
      <c r="G15" s="36">
        <v>131833</v>
      </c>
      <c r="H15" s="36">
        <v>81818</v>
      </c>
      <c r="I15" s="34">
        <v>81818</v>
      </c>
      <c r="J15" s="36">
        <v>81818</v>
      </c>
      <c r="K15" s="34">
        <v>40000</v>
      </c>
      <c r="L15" s="34">
        <v>81818</v>
      </c>
      <c r="M15" s="34">
        <v>81818</v>
      </c>
    </row>
    <row r="16" spans="1:14" ht="15.75" thickBot="1" x14ac:dyDescent="0.3">
      <c r="A16" s="3"/>
      <c r="B16" s="4"/>
      <c r="C16" s="3" t="s">
        <v>10</v>
      </c>
      <c r="D16" s="4"/>
      <c r="E16" s="5"/>
      <c r="F16" s="8"/>
      <c r="G16" s="27">
        <f t="shared" ref="G16:K16" si="4">SUM(G14:G15)</f>
        <v>141320</v>
      </c>
      <c r="H16" s="27">
        <f t="shared" si="4"/>
        <v>101278</v>
      </c>
      <c r="I16" s="27">
        <f t="shared" si="4"/>
        <v>92678</v>
      </c>
      <c r="J16" s="27">
        <f t="shared" si="4"/>
        <v>93118</v>
      </c>
      <c r="K16" s="27">
        <f t="shared" si="4"/>
        <v>56044</v>
      </c>
      <c r="L16" s="27">
        <f t="shared" ref="L16:M16" si="5">SUM(L14:L15)</f>
        <v>91818</v>
      </c>
      <c r="M16" s="27">
        <f t="shared" si="5"/>
        <v>91818</v>
      </c>
    </row>
    <row r="17" spans="1:13" ht="15.75" thickBot="1" x14ac:dyDescent="0.3">
      <c r="A17" s="9" t="s">
        <v>13</v>
      </c>
      <c r="B17" s="4"/>
      <c r="C17" s="3" t="s">
        <v>14</v>
      </c>
      <c r="D17" s="4"/>
      <c r="E17" s="5"/>
      <c r="F17" s="8"/>
      <c r="G17" s="27"/>
      <c r="H17" s="27"/>
      <c r="I17" s="7"/>
      <c r="J17" s="27"/>
      <c r="K17" s="7"/>
      <c r="L17" s="7"/>
      <c r="M17" s="7"/>
    </row>
    <row r="18" spans="1:13" x14ac:dyDescent="0.25">
      <c r="A18" s="30">
        <v>610</v>
      </c>
      <c r="B18" s="31"/>
      <c r="C18" s="30" t="s">
        <v>4</v>
      </c>
      <c r="D18" s="31"/>
      <c r="E18" s="32"/>
      <c r="F18" s="35"/>
      <c r="G18" s="36">
        <v>29901</v>
      </c>
      <c r="H18" s="36">
        <v>30142</v>
      </c>
      <c r="I18" s="34">
        <v>34606</v>
      </c>
      <c r="J18" s="36">
        <v>34606</v>
      </c>
      <c r="K18" s="34">
        <v>34352</v>
      </c>
      <c r="L18" s="34">
        <v>36000</v>
      </c>
      <c r="M18" s="34">
        <v>36000</v>
      </c>
    </row>
    <row r="19" spans="1:13" x14ac:dyDescent="0.25">
      <c r="A19" s="30">
        <v>620</v>
      </c>
      <c r="B19" s="31"/>
      <c r="C19" s="30" t="s">
        <v>5</v>
      </c>
      <c r="D19" s="31"/>
      <c r="E19" s="32"/>
      <c r="F19" s="35"/>
      <c r="G19" s="36">
        <v>10874</v>
      </c>
      <c r="H19" s="36">
        <v>11076</v>
      </c>
      <c r="I19" s="34">
        <v>14416</v>
      </c>
      <c r="J19" s="36">
        <v>14416</v>
      </c>
      <c r="K19" s="34">
        <v>14417</v>
      </c>
      <c r="L19" s="34">
        <v>14000</v>
      </c>
      <c r="M19" s="34">
        <v>14000</v>
      </c>
    </row>
    <row r="20" spans="1:13" x14ac:dyDescent="0.25">
      <c r="A20" s="30">
        <v>630</v>
      </c>
      <c r="B20" s="31"/>
      <c r="C20" s="30" t="s">
        <v>6</v>
      </c>
      <c r="D20" s="31"/>
      <c r="E20" s="32"/>
      <c r="F20" s="35"/>
      <c r="G20" s="36">
        <v>1793</v>
      </c>
      <c r="H20" s="36">
        <v>2123</v>
      </c>
      <c r="I20" s="34">
        <v>2040</v>
      </c>
      <c r="J20" s="36">
        <v>2040</v>
      </c>
      <c r="K20" s="34">
        <v>2040</v>
      </c>
      <c r="L20" s="34">
        <v>2700</v>
      </c>
      <c r="M20" s="34">
        <v>2700</v>
      </c>
    </row>
    <row r="21" spans="1:13" ht="15.75" thickBot="1" x14ac:dyDescent="0.3">
      <c r="A21" s="30">
        <v>640</v>
      </c>
      <c r="B21" s="31"/>
      <c r="C21" s="30" t="s">
        <v>7</v>
      </c>
      <c r="D21" s="31"/>
      <c r="E21" s="32"/>
      <c r="F21" s="35"/>
      <c r="G21" s="36">
        <v>0</v>
      </c>
      <c r="H21" s="36">
        <v>134</v>
      </c>
      <c r="I21" s="34">
        <v>3721</v>
      </c>
      <c r="J21" s="36">
        <v>3446</v>
      </c>
      <c r="K21" s="34">
        <v>400</v>
      </c>
      <c r="L21" s="34">
        <v>400</v>
      </c>
      <c r="M21" s="34">
        <v>400</v>
      </c>
    </row>
    <row r="22" spans="1:13" ht="15.75" thickBot="1" x14ac:dyDescent="0.3">
      <c r="A22" s="3">
        <v>600</v>
      </c>
      <c r="B22" s="4"/>
      <c r="C22" s="3" t="s">
        <v>8</v>
      </c>
      <c r="D22" s="4"/>
      <c r="E22" s="5"/>
      <c r="F22" s="8"/>
      <c r="G22" s="27">
        <f t="shared" ref="G22:K22" si="6">SUM(G18:G21)</f>
        <v>42568</v>
      </c>
      <c r="H22" s="27">
        <f t="shared" si="6"/>
        <v>43475</v>
      </c>
      <c r="I22" s="27">
        <f t="shared" si="6"/>
        <v>54783</v>
      </c>
      <c r="J22" s="27">
        <f t="shared" si="6"/>
        <v>54508</v>
      </c>
      <c r="K22" s="27">
        <f t="shared" si="6"/>
        <v>51209</v>
      </c>
      <c r="L22" s="7">
        <f t="shared" ref="L22:M22" si="7">SUM(L18:L21)</f>
        <v>53100</v>
      </c>
      <c r="M22" s="7">
        <f t="shared" si="7"/>
        <v>53100</v>
      </c>
    </row>
    <row r="23" spans="1:13" ht="15.75" thickBot="1" x14ac:dyDescent="0.3">
      <c r="A23" s="9" t="s">
        <v>15</v>
      </c>
      <c r="B23" s="4"/>
      <c r="C23" s="3" t="s">
        <v>16</v>
      </c>
      <c r="D23" s="4"/>
      <c r="E23" s="5"/>
      <c r="F23" s="8"/>
      <c r="G23" s="27"/>
      <c r="H23" s="27"/>
      <c r="I23" s="7"/>
      <c r="J23" s="27"/>
      <c r="K23" s="7"/>
      <c r="L23" s="7"/>
      <c r="M23" s="7"/>
    </row>
    <row r="24" spans="1:13" ht="15.75" thickBot="1" x14ac:dyDescent="0.3">
      <c r="A24" s="3">
        <v>600</v>
      </c>
      <c r="B24" s="4"/>
      <c r="C24" s="3" t="s">
        <v>8</v>
      </c>
      <c r="D24" s="4"/>
      <c r="E24" s="5"/>
      <c r="F24" s="8"/>
      <c r="G24" s="27">
        <v>18113</v>
      </c>
      <c r="H24" s="27">
        <v>53113</v>
      </c>
      <c r="I24" s="7">
        <v>0</v>
      </c>
      <c r="J24" s="27">
        <v>74303</v>
      </c>
      <c r="K24" s="7">
        <v>0</v>
      </c>
      <c r="L24" s="7">
        <v>0</v>
      </c>
      <c r="M24" s="7">
        <v>0</v>
      </c>
    </row>
    <row r="25" spans="1:13" ht="15.75" thickBot="1" x14ac:dyDescent="0.3">
      <c r="A25" s="9" t="s">
        <v>17</v>
      </c>
      <c r="B25" s="4"/>
      <c r="C25" s="3" t="s">
        <v>18</v>
      </c>
      <c r="D25" s="4"/>
      <c r="E25" s="5"/>
      <c r="F25" s="8"/>
      <c r="G25" s="27"/>
      <c r="H25" s="27"/>
      <c r="I25" s="7"/>
      <c r="J25" s="27"/>
      <c r="K25" s="7"/>
      <c r="L25" s="7"/>
      <c r="M25" s="7"/>
    </row>
    <row r="26" spans="1:13" x14ac:dyDescent="0.25">
      <c r="A26" s="30">
        <v>650</v>
      </c>
      <c r="B26" s="31"/>
      <c r="C26" s="30" t="s">
        <v>19</v>
      </c>
      <c r="D26" s="31"/>
      <c r="E26" s="32"/>
      <c r="F26" s="35"/>
      <c r="G26" s="36">
        <v>80693</v>
      </c>
      <c r="H26" s="36">
        <v>76719</v>
      </c>
      <c r="I26" s="34">
        <v>120000</v>
      </c>
      <c r="J26" s="36">
        <v>80000</v>
      </c>
      <c r="K26" s="34">
        <v>200000</v>
      </c>
      <c r="L26" s="34">
        <v>150000</v>
      </c>
      <c r="M26" s="34">
        <v>250000</v>
      </c>
    </row>
    <row r="27" spans="1:13" ht="15.75" thickBot="1" x14ac:dyDescent="0.3">
      <c r="A27" s="38">
        <v>800</v>
      </c>
      <c r="B27" s="31"/>
      <c r="C27" s="30" t="s">
        <v>20</v>
      </c>
      <c r="D27" s="31"/>
      <c r="E27" s="32"/>
      <c r="F27" s="35"/>
      <c r="G27" s="36">
        <v>242646</v>
      </c>
      <c r="H27" s="36">
        <v>246620</v>
      </c>
      <c r="I27" s="34">
        <v>335000</v>
      </c>
      <c r="J27" s="36">
        <v>250000</v>
      </c>
      <c r="K27" s="34">
        <v>792956</v>
      </c>
      <c r="L27" s="34">
        <v>800000</v>
      </c>
      <c r="M27" s="34">
        <v>1000000</v>
      </c>
    </row>
    <row r="28" spans="1:13" ht="15.75" thickBot="1" x14ac:dyDescent="0.3">
      <c r="A28" s="3"/>
      <c r="B28" s="4"/>
      <c r="C28" s="3" t="s">
        <v>10</v>
      </c>
      <c r="D28" s="4"/>
      <c r="E28" s="5"/>
      <c r="F28" s="8"/>
      <c r="G28" s="27">
        <f t="shared" ref="G28:K28" si="8">SUM(G26:G27)</f>
        <v>323339</v>
      </c>
      <c r="H28" s="27">
        <f t="shared" si="8"/>
        <v>323339</v>
      </c>
      <c r="I28" s="27">
        <f t="shared" si="8"/>
        <v>455000</v>
      </c>
      <c r="J28" s="27">
        <f t="shared" si="8"/>
        <v>330000</v>
      </c>
      <c r="K28" s="27">
        <f t="shared" si="8"/>
        <v>992956</v>
      </c>
      <c r="L28" s="7">
        <f t="shared" ref="L28:M28" si="9">SUM(L26:L27)</f>
        <v>950000</v>
      </c>
      <c r="M28" s="7">
        <f t="shared" si="9"/>
        <v>1250000</v>
      </c>
    </row>
    <row r="29" spans="1:13" ht="15.75" thickBot="1" x14ac:dyDescent="0.3">
      <c r="A29" s="9" t="s">
        <v>21</v>
      </c>
      <c r="B29" s="4"/>
      <c r="C29" s="3" t="s">
        <v>22</v>
      </c>
      <c r="D29" s="4"/>
      <c r="E29" s="5"/>
      <c r="F29" s="8"/>
      <c r="G29" s="27"/>
      <c r="H29" s="27"/>
      <c r="I29" s="7"/>
      <c r="J29" s="27"/>
      <c r="K29" s="7"/>
      <c r="L29" s="7"/>
      <c r="M29" s="7"/>
    </row>
    <row r="30" spans="1:13" x14ac:dyDescent="0.25">
      <c r="A30" s="30">
        <v>610</v>
      </c>
      <c r="B30" s="31"/>
      <c r="C30" s="30" t="s">
        <v>4</v>
      </c>
      <c r="D30" s="31"/>
      <c r="E30" s="32"/>
      <c r="F30" s="35"/>
      <c r="G30" s="36">
        <v>501945</v>
      </c>
      <c r="H30" s="36">
        <v>581614</v>
      </c>
      <c r="I30" s="34">
        <v>670880</v>
      </c>
      <c r="J30" s="36">
        <v>669062</v>
      </c>
      <c r="K30" s="34">
        <v>672290</v>
      </c>
      <c r="L30" s="34">
        <v>670000</v>
      </c>
      <c r="M30" s="34">
        <v>670000</v>
      </c>
    </row>
    <row r="31" spans="1:13" x14ac:dyDescent="0.25">
      <c r="A31" s="30">
        <v>620</v>
      </c>
      <c r="B31" s="31"/>
      <c r="C31" s="30" t="s">
        <v>5</v>
      </c>
      <c r="D31" s="31"/>
      <c r="E31" s="32"/>
      <c r="F31" s="35"/>
      <c r="G31" s="36">
        <v>186730</v>
      </c>
      <c r="H31" s="36">
        <v>216834</v>
      </c>
      <c r="I31" s="34">
        <v>251901</v>
      </c>
      <c r="J31" s="36">
        <v>252635</v>
      </c>
      <c r="K31" s="34">
        <v>252334</v>
      </c>
      <c r="L31" s="34">
        <v>255000</v>
      </c>
      <c r="M31" s="34">
        <v>255000</v>
      </c>
    </row>
    <row r="32" spans="1:13" x14ac:dyDescent="0.25">
      <c r="A32" s="30">
        <v>630</v>
      </c>
      <c r="B32" s="31"/>
      <c r="C32" s="30" t="s">
        <v>6</v>
      </c>
      <c r="D32" s="31"/>
      <c r="E32" s="32"/>
      <c r="F32" s="35"/>
      <c r="G32" s="36">
        <v>96612</v>
      </c>
      <c r="H32" s="36">
        <v>106685</v>
      </c>
      <c r="I32" s="34">
        <v>136323</v>
      </c>
      <c r="J32" s="36">
        <v>133003</v>
      </c>
      <c r="K32" s="34">
        <v>145453</v>
      </c>
      <c r="L32" s="34">
        <v>135000</v>
      </c>
      <c r="M32" s="34">
        <v>135000</v>
      </c>
    </row>
    <row r="33" spans="1:13" x14ac:dyDescent="0.25">
      <c r="A33" s="30">
        <v>640</v>
      </c>
      <c r="B33" s="31"/>
      <c r="C33" s="30" t="s">
        <v>7</v>
      </c>
      <c r="D33" s="31"/>
      <c r="E33" s="32"/>
      <c r="F33" s="35"/>
      <c r="G33" s="36">
        <v>1982</v>
      </c>
      <c r="H33" s="36">
        <v>1402</v>
      </c>
      <c r="I33" s="34">
        <v>1900</v>
      </c>
      <c r="J33" s="36">
        <v>1384</v>
      </c>
      <c r="K33" s="34">
        <v>1627</v>
      </c>
      <c r="L33" s="34">
        <v>1100</v>
      </c>
      <c r="M33" s="34">
        <v>1100</v>
      </c>
    </row>
    <row r="34" spans="1:13" x14ac:dyDescent="0.25">
      <c r="A34" s="30">
        <v>600</v>
      </c>
      <c r="B34" s="31"/>
      <c r="C34" s="30" t="s">
        <v>8</v>
      </c>
      <c r="D34" s="31"/>
      <c r="E34" s="32"/>
      <c r="F34" s="35"/>
      <c r="G34" s="36">
        <f t="shared" ref="G34:K34" si="10">SUM(G30:G33)</f>
        <v>787269</v>
      </c>
      <c r="H34" s="36">
        <f t="shared" si="10"/>
        <v>906535</v>
      </c>
      <c r="I34" s="36">
        <f t="shared" si="10"/>
        <v>1061004</v>
      </c>
      <c r="J34" s="36">
        <f t="shared" si="10"/>
        <v>1056084</v>
      </c>
      <c r="K34" s="36">
        <f t="shared" si="10"/>
        <v>1071704</v>
      </c>
      <c r="L34" s="36">
        <f t="shared" ref="L34:M34" si="11">SUM(L30:L33)</f>
        <v>1061100</v>
      </c>
      <c r="M34" s="36">
        <f t="shared" si="11"/>
        <v>1061100</v>
      </c>
    </row>
    <row r="35" spans="1:13" ht="15.75" thickBot="1" x14ac:dyDescent="0.3">
      <c r="A35" s="30">
        <v>700</v>
      </c>
      <c r="B35" s="31"/>
      <c r="C35" s="30" t="s">
        <v>9</v>
      </c>
      <c r="D35" s="31"/>
      <c r="E35" s="32"/>
      <c r="F35" s="35"/>
      <c r="G35" s="36">
        <v>17970</v>
      </c>
      <c r="H35" s="36">
        <v>23738</v>
      </c>
      <c r="I35" s="34">
        <v>37000</v>
      </c>
      <c r="J35" s="36">
        <v>43320</v>
      </c>
      <c r="K35" s="34">
        <v>15000</v>
      </c>
      <c r="L35" s="34">
        <v>20000</v>
      </c>
      <c r="M35" s="34">
        <v>30000</v>
      </c>
    </row>
    <row r="36" spans="1:13" ht="15.75" thickBot="1" x14ac:dyDescent="0.3">
      <c r="A36" s="3"/>
      <c r="B36" s="4"/>
      <c r="C36" s="3" t="s">
        <v>10</v>
      </c>
      <c r="D36" s="4"/>
      <c r="E36" s="5"/>
      <c r="F36" s="8"/>
      <c r="G36" s="27">
        <f t="shared" ref="G36" si="12" xml:space="preserve"> SUM(G34+G35)</f>
        <v>805239</v>
      </c>
      <c r="H36" s="27">
        <f xml:space="preserve"> SUM(H34+H35)</f>
        <v>930273</v>
      </c>
      <c r="I36" s="27">
        <f xml:space="preserve"> SUM(I34+I35)</f>
        <v>1098004</v>
      </c>
      <c r="J36" s="27">
        <f xml:space="preserve"> SUM(J34+J35)</f>
        <v>1099404</v>
      </c>
      <c r="K36" s="27">
        <f xml:space="preserve"> SUM(K34+K35)</f>
        <v>1086704</v>
      </c>
      <c r="L36" s="7">
        <f t="shared" ref="L36:M36" si="13" xml:space="preserve"> SUM(L34+L35)</f>
        <v>1081100</v>
      </c>
      <c r="M36" s="7">
        <f t="shared" si="13"/>
        <v>1091100</v>
      </c>
    </row>
    <row r="37" spans="1:13" ht="15.75" thickBot="1" x14ac:dyDescent="0.3">
      <c r="A37" s="9" t="s">
        <v>23</v>
      </c>
      <c r="B37" s="4"/>
      <c r="C37" s="3" t="s">
        <v>24</v>
      </c>
      <c r="D37" s="4"/>
      <c r="E37" s="5"/>
      <c r="F37" s="8"/>
      <c r="G37" s="27"/>
      <c r="H37" s="27"/>
      <c r="I37" s="7"/>
      <c r="J37" s="27"/>
      <c r="K37" s="7"/>
      <c r="L37" s="7"/>
      <c r="M37" s="7"/>
    </row>
    <row r="38" spans="1:13" ht="15.75" thickBot="1" x14ac:dyDescent="0.3">
      <c r="A38" s="12">
        <v>630</v>
      </c>
      <c r="B38" s="11"/>
      <c r="C38" s="12" t="s">
        <v>6</v>
      </c>
      <c r="D38" s="11"/>
      <c r="E38" s="13"/>
      <c r="F38" s="15"/>
      <c r="G38" s="28">
        <v>12813</v>
      </c>
      <c r="H38" s="28">
        <v>100048</v>
      </c>
      <c r="I38" s="14">
        <v>14500</v>
      </c>
      <c r="J38" s="28">
        <v>14301</v>
      </c>
      <c r="K38" s="14">
        <v>11050</v>
      </c>
      <c r="L38" s="14">
        <v>15000</v>
      </c>
      <c r="M38" s="14">
        <v>15000</v>
      </c>
    </row>
    <row r="39" spans="1:13" ht="15.75" thickBot="1" x14ac:dyDescent="0.3">
      <c r="A39" s="9" t="s">
        <v>25</v>
      </c>
      <c r="B39" s="4"/>
      <c r="C39" s="3" t="s">
        <v>26</v>
      </c>
      <c r="D39" s="4"/>
      <c r="E39" s="5"/>
      <c r="F39" s="8"/>
      <c r="G39" s="27"/>
      <c r="H39" s="27"/>
      <c r="I39" s="7"/>
      <c r="J39" s="27"/>
      <c r="K39" s="7"/>
      <c r="L39" s="7"/>
      <c r="M39" s="7"/>
    </row>
    <row r="40" spans="1:13" x14ac:dyDescent="0.25">
      <c r="A40" s="30">
        <v>610</v>
      </c>
      <c r="B40" s="31"/>
      <c r="C40" s="30" t="s">
        <v>4</v>
      </c>
      <c r="D40" s="31"/>
      <c r="E40" s="32"/>
      <c r="F40" s="35"/>
      <c r="G40" s="36">
        <v>20707</v>
      </c>
      <c r="H40" s="36">
        <v>23755</v>
      </c>
      <c r="I40" s="35">
        <v>26492</v>
      </c>
      <c r="J40" s="36">
        <v>29202</v>
      </c>
      <c r="K40" s="35">
        <v>22906</v>
      </c>
      <c r="L40" s="43">
        <v>27000</v>
      </c>
      <c r="M40" s="43">
        <v>27000</v>
      </c>
    </row>
    <row r="41" spans="1:13" x14ac:dyDescent="0.25">
      <c r="A41" s="30">
        <v>620</v>
      </c>
      <c r="B41" s="31"/>
      <c r="C41" s="30" t="s">
        <v>5</v>
      </c>
      <c r="D41" s="31"/>
      <c r="E41" s="32"/>
      <c r="F41" s="35"/>
      <c r="G41" s="36">
        <v>6981</v>
      </c>
      <c r="H41" s="36">
        <v>7891</v>
      </c>
      <c r="I41" s="35">
        <v>8720</v>
      </c>
      <c r="J41" s="36">
        <v>8720</v>
      </c>
      <c r="K41" s="35">
        <v>8811</v>
      </c>
      <c r="L41" s="36">
        <v>9000</v>
      </c>
      <c r="M41" s="36">
        <v>9000</v>
      </c>
    </row>
    <row r="42" spans="1:13" x14ac:dyDescent="0.25">
      <c r="A42" s="30">
        <v>630</v>
      </c>
      <c r="B42" s="31"/>
      <c r="C42" s="30" t="s">
        <v>6</v>
      </c>
      <c r="D42" s="31"/>
      <c r="E42" s="32"/>
      <c r="F42" s="35"/>
      <c r="G42" s="36">
        <v>3318</v>
      </c>
      <c r="H42" s="36">
        <v>3446</v>
      </c>
      <c r="I42" s="35">
        <v>4604</v>
      </c>
      <c r="J42" s="36">
        <v>4804</v>
      </c>
      <c r="K42" s="35">
        <v>2809</v>
      </c>
      <c r="L42" s="36">
        <v>5000</v>
      </c>
      <c r="M42" s="36">
        <v>5000</v>
      </c>
    </row>
    <row r="43" spans="1:13" ht="15.75" thickBot="1" x14ac:dyDescent="0.3">
      <c r="A43" s="30">
        <v>640</v>
      </c>
      <c r="B43" s="31"/>
      <c r="C43" s="30" t="s">
        <v>7</v>
      </c>
      <c r="D43" s="31"/>
      <c r="E43" s="32"/>
      <c r="F43" s="35"/>
      <c r="G43" s="36">
        <v>137</v>
      </c>
      <c r="H43" s="36">
        <v>456</v>
      </c>
      <c r="I43" s="35">
        <v>661</v>
      </c>
      <c r="J43" s="36">
        <v>661</v>
      </c>
      <c r="K43" s="35">
        <v>403</v>
      </c>
      <c r="L43" s="36">
        <v>500</v>
      </c>
      <c r="M43" s="36">
        <v>500</v>
      </c>
    </row>
    <row r="44" spans="1:13" ht="15.75" thickBot="1" x14ac:dyDescent="0.3">
      <c r="A44" s="3">
        <v>600</v>
      </c>
      <c r="B44" s="4"/>
      <c r="C44" s="3" t="s">
        <v>8</v>
      </c>
      <c r="D44" s="4"/>
      <c r="E44" s="5"/>
      <c r="F44" s="8"/>
      <c r="G44" s="27">
        <f t="shared" ref="G44:K44" si="14">SUM(G40:G43)</f>
        <v>31143</v>
      </c>
      <c r="H44" s="27">
        <f t="shared" si="14"/>
        <v>35548</v>
      </c>
      <c r="I44" s="27">
        <f t="shared" si="14"/>
        <v>40477</v>
      </c>
      <c r="J44" s="27">
        <f t="shared" si="14"/>
        <v>43387</v>
      </c>
      <c r="K44" s="27">
        <f t="shared" si="14"/>
        <v>34929</v>
      </c>
      <c r="L44" s="27">
        <f t="shared" ref="L44:M44" si="15">SUM(L40:L43)</f>
        <v>41500</v>
      </c>
      <c r="M44" s="27">
        <f t="shared" si="15"/>
        <v>41500</v>
      </c>
    </row>
    <row r="45" spans="1:13" ht="15.75" thickBot="1" x14ac:dyDescent="0.3">
      <c r="A45" s="9" t="s">
        <v>27</v>
      </c>
      <c r="B45" s="4"/>
      <c r="C45" s="3" t="s">
        <v>28</v>
      </c>
      <c r="D45" s="4"/>
      <c r="E45" s="5"/>
      <c r="F45" s="8"/>
      <c r="G45" s="27"/>
      <c r="H45" s="27"/>
      <c r="I45" s="8"/>
      <c r="J45" s="27"/>
      <c r="K45" s="8"/>
      <c r="L45" s="27"/>
      <c r="M45" s="27"/>
    </row>
    <row r="46" spans="1:13" x14ac:dyDescent="0.25">
      <c r="A46" s="30">
        <v>630</v>
      </c>
      <c r="B46" s="31"/>
      <c r="C46" s="30" t="s">
        <v>6</v>
      </c>
      <c r="D46" s="31"/>
      <c r="E46" s="32"/>
      <c r="F46" s="35"/>
      <c r="G46" s="36">
        <v>32869</v>
      </c>
      <c r="H46" s="36">
        <v>21912</v>
      </c>
      <c r="I46" s="35">
        <v>37900</v>
      </c>
      <c r="J46" s="36">
        <v>37500</v>
      </c>
      <c r="K46" s="35">
        <v>40000</v>
      </c>
      <c r="L46" s="36">
        <v>20000</v>
      </c>
      <c r="M46" s="36">
        <v>20000</v>
      </c>
    </row>
    <row r="47" spans="1:13" ht="15.75" thickBot="1" x14ac:dyDescent="0.3">
      <c r="A47" s="30">
        <v>700</v>
      </c>
      <c r="B47" s="31"/>
      <c r="C47" s="30" t="s">
        <v>9</v>
      </c>
      <c r="D47" s="31"/>
      <c r="E47" s="32"/>
      <c r="F47" s="35"/>
      <c r="G47" s="36">
        <v>22128</v>
      </c>
      <c r="H47" s="36">
        <v>36240</v>
      </c>
      <c r="I47" s="35">
        <v>32000</v>
      </c>
      <c r="J47" s="36">
        <v>15000</v>
      </c>
      <c r="K47" s="35">
        <v>53000</v>
      </c>
      <c r="L47" s="36">
        <v>40000</v>
      </c>
      <c r="M47" s="36">
        <v>40000</v>
      </c>
    </row>
    <row r="48" spans="1:13" ht="15.75" thickBot="1" x14ac:dyDescent="0.3">
      <c r="A48" s="3"/>
      <c r="B48" s="4"/>
      <c r="C48" s="3" t="s">
        <v>10</v>
      </c>
      <c r="D48" s="4"/>
      <c r="E48" s="5"/>
      <c r="F48" s="8"/>
      <c r="G48" s="27">
        <f t="shared" ref="G48:K48" si="16">SUM(G46:G47)</f>
        <v>54997</v>
      </c>
      <c r="H48" s="27">
        <f t="shared" si="16"/>
        <v>58152</v>
      </c>
      <c r="I48" s="27">
        <f t="shared" si="16"/>
        <v>69900</v>
      </c>
      <c r="J48" s="27">
        <f t="shared" si="16"/>
        <v>52500</v>
      </c>
      <c r="K48" s="27">
        <f t="shared" si="16"/>
        <v>93000</v>
      </c>
      <c r="L48" s="27">
        <f t="shared" ref="L48:M48" si="17">SUM(L46:L47)</f>
        <v>60000</v>
      </c>
      <c r="M48" s="27">
        <f t="shared" si="17"/>
        <v>60000</v>
      </c>
    </row>
    <row r="49" spans="1:13" ht="15.75" thickBot="1" x14ac:dyDescent="0.3">
      <c r="A49" s="9">
        <v>451</v>
      </c>
      <c r="B49" s="4"/>
      <c r="C49" s="3" t="s">
        <v>29</v>
      </c>
      <c r="D49" s="4"/>
      <c r="E49" s="5"/>
      <c r="F49" s="8"/>
      <c r="G49" s="27"/>
      <c r="H49" s="27"/>
      <c r="I49" s="8"/>
      <c r="J49" s="27"/>
      <c r="K49" s="8"/>
      <c r="L49" s="27"/>
      <c r="M49" s="27"/>
    </row>
    <row r="50" spans="1:13" x14ac:dyDescent="0.25">
      <c r="A50" s="30">
        <v>630</v>
      </c>
      <c r="B50" s="31"/>
      <c r="C50" s="30" t="s">
        <v>6</v>
      </c>
      <c r="D50" s="31"/>
      <c r="E50" s="32"/>
      <c r="F50" s="35"/>
      <c r="G50" s="36">
        <v>226694</v>
      </c>
      <c r="H50" s="36">
        <v>241337</v>
      </c>
      <c r="I50" s="35">
        <v>297800</v>
      </c>
      <c r="J50" s="36">
        <v>688400</v>
      </c>
      <c r="K50" s="35">
        <v>200500</v>
      </c>
      <c r="L50" s="36">
        <v>300000</v>
      </c>
      <c r="M50" s="36">
        <v>300000</v>
      </c>
    </row>
    <row r="51" spans="1:13" x14ac:dyDescent="0.25">
      <c r="A51" s="30">
        <v>640</v>
      </c>
      <c r="B51" s="31"/>
      <c r="C51" s="30" t="s">
        <v>7</v>
      </c>
      <c r="D51" s="31"/>
      <c r="E51" s="32"/>
      <c r="F51" s="35"/>
      <c r="G51" s="36">
        <v>329559</v>
      </c>
      <c r="H51" s="36">
        <v>403559</v>
      </c>
      <c r="I51" s="35">
        <v>400000</v>
      </c>
      <c r="J51" s="36">
        <v>400000</v>
      </c>
      <c r="K51" s="35">
        <v>400000</v>
      </c>
      <c r="L51" s="36">
        <v>400000</v>
      </c>
      <c r="M51" s="36">
        <v>400000</v>
      </c>
    </row>
    <row r="52" spans="1:13" ht="15.75" thickBot="1" x14ac:dyDescent="0.3">
      <c r="A52" s="30">
        <v>700</v>
      </c>
      <c r="B52" s="31"/>
      <c r="C52" s="30" t="s">
        <v>9</v>
      </c>
      <c r="D52" s="31"/>
      <c r="E52" s="32"/>
      <c r="F52" s="35"/>
      <c r="G52" s="36">
        <v>0</v>
      </c>
      <c r="H52" s="36">
        <v>0</v>
      </c>
      <c r="I52" s="35">
        <v>0</v>
      </c>
      <c r="J52" s="36">
        <v>0</v>
      </c>
      <c r="K52" s="35">
        <v>0</v>
      </c>
      <c r="L52" s="36">
        <v>0</v>
      </c>
      <c r="M52" s="36">
        <v>0</v>
      </c>
    </row>
    <row r="53" spans="1:13" ht="15.75" thickBot="1" x14ac:dyDescent="0.3">
      <c r="A53" s="3"/>
      <c r="B53" s="4"/>
      <c r="C53" s="3" t="s">
        <v>10</v>
      </c>
      <c r="D53" s="4"/>
      <c r="E53" s="5"/>
      <c r="F53" s="8"/>
      <c r="G53" s="27">
        <f t="shared" ref="G53:K53" si="18">SUM(G50:G52)</f>
        <v>556253</v>
      </c>
      <c r="H53" s="27">
        <f t="shared" si="18"/>
        <v>644896</v>
      </c>
      <c r="I53" s="27">
        <f t="shared" si="18"/>
        <v>697800</v>
      </c>
      <c r="J53" s="27">
        <f t="shared" si="18"/>
        <v>1088400</v>
      </c>
      <c r="K53" s="27">
        <f t="shared" si="18"/>
        <v>600500</v>
      </c>
      <c r="L53" s="27">
        <f t="shared" ref="L53:M53" si="19">SUM(L50:L52)</f>
        <v>700000</v>
      </c>
      <c r="M53" s="27">
        <f t="shared" si="19"/>
        <v>700000</v>
      </c>
    </row>
    <row r="54" spans="1:13" ht="15.75" thickBot="1" x14ac:dyDescent="0.3">
      <c r="A54" s="9" t="s">
        <v>30</v>
      </c>
      <c r="B54" s="4"/>
      <c r="C54" s="3" t="s">
        <v>31</v>
      </c>
      <c r="D54" s="4"/>
      <c r="E54" s="5"/>
      <c r="F54" s="8"/>
      <c r="G54" s="27"/>
      <c r="H54" s="27"/>
      <c r="I54" s="8"/>
      <c r="J54" s="27"/>
      <c r="K54" s="8"/>
      <c r="L54" s="27"/>
      <c r="M54" s="27"/>
    </row>
    <row r="55" spans="1:13" x14ac:dyDescent="0.25">
      <c r="A55" s="30">
        <v>610</v>
      </c>
      <c r="B55" s="31"/>
      <c r="C55" s="30" t="s">
        <v>4</v>
      </c>
      <c r="D55" s="31"/>
      <c r="E55" s="32"/>
      <c r="F55" s="35"/>
      <c r="G55" s="36">
        <v>1241</v>
      </c>
      <c r="H55" s="36">
        <v>54</v>
      </c>
      <c r="I55" s="35">
        <v>0</v>
      </c>
      <c r="J55" s="36">
        <v>0</v>
      </c>
      <c r="K55" s="35">
        <v>0</v>
      </c>
      <c r="L55" s="36">
        <v>0</v>
      </c>
      <c r="M55" s="36">
        <v>0</v>
      </c>
    </row>
    <row r="56" spans="1:13" x14ac:dyDescent="0.25">
      <c r="A56" s="30">
        <v>620</v>
      </c>
      <c r="B56" s="31"/>
      <c r="C56" s="30" t="s">
        <v>5</v>
      </c>
      <c r="D56" s="31"/>
      <c r="E56" s="32"/>
      <c r="F56" s="35"/>
      <c r="G56" s="36">
        <v>849</v>
      </c>
      <c r="H56" s="36">
        <v>1639</v>
      </c>
      <c r="I56" s="35">
        <v>2734</v>
      </c>
      <c r="J56" s="36">
        <v>3336</v>
      </c>
      <c r="K56" s="35">
        <v>2734</v>
      </c>
      <c r="L56" s="36">
        <v>3000</v>
      </c>
      <c r="M56" s="36">
        <v>3000</v>
      </c>
    </row>
    <row r="57" spans="1:13" x14ac:dyDescent="0.25">
      <c r="A57" s="30">
        <v>630</v>
      </c>
      <c r="B57" s="31"/>
      <c r="C57" s="30" t="s">
        <v>6</v>
      </c>
      <c r="D57" s="31"/>
      <c r="E57" s="32"/>
      <c r="F57" s="35"/>
      <c r="G57" s="36">
        <v>36023</v>
      </c>
      <c r="H57" s="36">
        <v>48267</v>
      </c>
      <c r="I57" s="35">
        <v>48991</v>
      </c>
      <c r="J57" s="36">
        <v>49747</v>
      </c>
      <c r="K57" s="35">
        <v>44111</v>
      </c>
      <c r="L57" s="36">
        <v>40000</v>
      </c>
      <c r="M57" s="36">
        <v>40000</v>
      </c>
    </row>
    <row r="58" spans="1:13" ht="15.75" thickBot="1" x14ac:dyDescent="0.3">
      <c r="A58" s="30">
        <v>640</v>
      </c>
      <c r="B58" s="31"/>
      <c r="C58" s="30" t="s">
        <v>7</v>
      </c>
      <c r="D58" s="31"/>
      <c r="E58" s="32"/>
      <c r="F58" s="35"/>
      <c r="G58" s="36">
        <v>9000</v>
      </c>
      <c r="H58" s="36">
        <v>11092</v>
      </c>
      <c r="I58" s="37">
        <v>8101</v>
      </c>
      <c r="J58" s="36">
        <v>600</v>
      </c>
      <c r="K58" s="37">
        <v>8101</v>
      </c>
      <c r="L58" s="36">
        <v>10000</v>
      </c>
      <c r="M58" s="36">
        <v>10000</v>
      </c>
    </row>
    <row r="59" spans="1:13" ht="15.75" thickBot="1" x14ac:dyDescent="0.3">
      <c r="A59" s="3">
        <v>600</v>
      </c>
      <c r="B59" s="4"/>
      <c r="C59" s="3" t="s">
        <v>8</v>
      </c>
      <c r="D59" s="4"/>
      <c r="E59" s="5"/>
      <c r="F59" s="8"/>
      <c r="G59" s="27">
        <f t="shared" ref="G59:K59" si="20">SUM(G55:G58)</f>
        <v>47113</v>
      </c>
      <c r="H59" s="27">
        <f t="shared" si="20"/>
        <v>61052</v>
      </c>
      <c r="I59" s="27">
        <f t="shared" si="20"/>
        <v>59826</v>
      </c>
      <c r="J59" s="27">
        <f t="shared" si="20"/>
        <v>53683</v>
      </c>
      <c r="K59" s="27">
        <f t="shared" si="20"/>
        <v>54946</v>
      </c>
      <c r="L59" s="27">
        <f t="shared" ref="L59:M59" si="21">SUM(L55:L58)</f>
        <v>53000</v>
      </c>
      <c r="M59" s="27">
        <f t="shared" si="21"/>
        <v>53000</v>
      </c>
    </row>
    <row r="60" spans="1:13" ht="15.75" thickBot="1" x14ac:dyDescent="0.3">
      <c r="A60" s="3">
        <v>700</v>
      </c>
      <c r="B60" s="4"/>
      <c r="C60" s="3" t="s">
        <v>9</v>
      </c>
      <c r="D60" s="4"/>
      <c r="E60" s="5"/>
      <c r="F60" s="8"/>
      <c r="G60" s="27">
        <v>8387</v>
      </c>
      <c r="H60" s="27">
        <v>4500</v>
      </c>
      <c r="I60" s="8">
        <v>0</v>
      </c>
      <c r="J60" s="27">
        <v>0</v>
      </c>
      <c r="K60" s="8">
        <v>0</v>
      </c>
      <c r="L60" s="27">
        <v>0</v>
      </c>
      <c r="M60" s="27">
        <v>0</v>
      </c>
    </row>
    <row r="61" spans="1:13" ht="15.75" thickBot="1" x14ac:dyDescent="0.3">
      <c r="A61" s="3"/>
      <c r="B61" s="4"/>
      <c r="C61" s="3" t="s">
        <v>10</v>
      </c>
      <c r="D61" s="4"/>
      <c r="E61" s="5"/>
      <c r="F61" s="8"/>
      <c r="G61" s="27">
        <f t="shared" ref="G61:K61" si="22">SUM(G59+G60)</f>
        <v>55500</v>
      </c>
      <c r="H61" s="27">
        <f t="shared" si="22"/>
        <v>65552</v>
      </c>
      <c r="I61" s="27">
        <f t="shared" si="22"/>
        <v>59826</v>
      </c>
      <c r="J61" s="27">
        <f t="shared" si="22"/>
        <v>53683</v>
      </c>
      <c r="K61" s="27">
        <f t="shared" si="22"/>
        <v>54946</v>
      </c>
      <c r="L61" s="27">
        <f t="shared" ref="L61:M61" si="23">SUM(L59+L60)</f>
        <v>53000</v>
      </c>
      <c r="M61" s="27">
        <f t="shared" si="23"/>
        <v>53000</v>
      </c>
    </row>
    <row r="62" spans="1:13" ht="15.75" thickBot="1" x14ac:dyDescent="0.3">
      <c r="A62" s="51" t="s">
        <v>32</v>
      </c>
      <c r="B62" s="19"/>
      <c r="C62" s="18" t="s">
        <v>33</v>
      </c>
      <c r="D62" s="19"/>
      <c r="E62" s="20"/>
      <c r="F62" s="52"/>
      <c r="G62" s="47"/>
      <c r="H62" s="47"/>
      <c r="I62" s="52"/>
      <c r="J62" s="47"/>
      <c r="K62" s="52"/>
      <c r="L62" s="47"/>
      <c r="M62" s="47"/>
    </row>
    <row r="63" spans="1:13" x14ac:dyDescent="0.25">
      <c r="A63" s="54">
        <v>630</v>
      </c>
      <c r="B63" s="59"/>
      <c r="C63" s="55" t="s">
        <v>6</v>
      </c>
      <c r="D63" s="55"/>
      <c r="E63" s="59"/>
      <c r="F63" s="50"/>
      <c r="G63" s="43">
        <v>1031613</v>
      </c>
      <c r="H63" s="50">
        <v>1082327</v>
      </c>
      <c r="I63" s="43">
        <v>1199227</v>
      </c>
      <c r="J63" s="50">
        <v>1296604</v>
      </c>
      <c r="K63" s="43">
        <v>1763227</v>
      </c>
      <c r="L63" s="50">
        <v>1700000</v>
      </c>
      <c r="M63" s="43">
        <v>1800000</v>
      </c>
    </row>
    <row r="64" spans="1:13" x14ac:dyDescent="0.25">
      <c r="A64" s="30">
        <v>640</v>
      </c>
      <c r="B64" s="32"/>
      <c r="C64" s="31" t="s">
        <v>86</v>
      </c>
      <c r="D64" s="31"/>
      <c r="E64" s="32"/>
      <c r="F64" s="37"/>
      <c r="G64" s="36">
        <v>0</v>
      </c>
      <c r="H64" s="37">
        <v>205040</v>
      </c>
      <c r="I64" s="36">
        <v>243300</v>
      </c>
      <c r="J64" s="37">
        <v>204685</v>
      </c>
      <c r="K64" s="36">
        <v>223300</v>
      </c>
      <c r="L64" s="37">
        <v>260000</v>
      </c>
      <c r="M64" s="36">
        <v>260000</v>
      </c>
    </row>
    <row r="65" spans="1:13" x14ac:dyDescent="0.25">
      <c r="A65" s="30">
        <v>720</v>
      </c>
      <c r="B65" s="32"/>
      <c r="C65" s="31" t="s">
        <v>95</v>
      </c>
      <c r="D65" s="31"/>
      <c r="E65" s="32"/>
      <c r="F65" s="37"/>
      <c r="G65" s="36">
        <v>0</v>
      </c>
      <c r="H65" s="37">
        <v>4040</v>
      </c>
      <c r="I65" s="36">
        <v>0</v>
      </c>
      <c r="J65" s="37">
        <v>38615</v>
      </c>
      <c r="K65" s="36">
        <v>5000</v>
      </c>
      <c r="L65" s="37"/>
      <c r="M65" s="36"/>
    </row>
    <row r="66" spans="1:13" x14ac:dyDescent="0.25">
      <c r="A66" s="30">
        <v>700</v>
      </c>
      <c r="B66" s="32"/>
      <c r="C66" s="31" t="s">
        <v>9</v>
      </c>
      <c r="D66" s="31"/>
      <c r="E66" s="32"/>
      <c r="F66" s="37"/>
      <c r="G66" s="36">
        <v>1104480</v>
      </c>
      <c r="H66" s="37">
        <v>932532</v>
      </c>
      <c r="I66" s="36">
        <v>0</v>
      </c>
      <c r="J66" s="37">
        <v>0</v>
      </c>
      <c r="K66" s="36">
        <v>0</v>
      </c>
      <c r="L66" s="37">
        <v>10000</v>
      </c>
      <c r="M66" s="36">
        <v>10000</v>
      </c>
    </row>
    <row r="67" spans="1:13" ht="15.75" thickBot="1" x14ac:dyDescent="0.3">
      <c r="A67" s="30">
        <v>800</v>
      </c>
      <c r="B67" s="32"/>
      <c r="C67" s="31" t="s">
        <v>91</v>
      </c>
      <c r="D67" s="31"/>
      <c r="E67" s="31"/>
      <c r="F67" s="37"/>
      <c r="G67" s="36">
        <v>0</v>
      </c>
      <c r="H67" s="37">
        <v>91686</v>
      </c>
      <c r="I67" s="36">
        <v>0</v>
      </c>
      <c r="J67" s="37">
        <v>0</v>
      </c>
      <c r="K67" s="36">
        <v>0</v>
      </c>
      <c r="L67" s="37">
        <v>10000</v>
      </c>
      <c r="M67" s="36">
        <v>10000</v>
      </c>
    </row>
    <row r="68" spans="1:13" ht="15.75" thickBot="1" x14ac:dyDescent="0.3">
      <c r="A68" s="3"/>
      <c r="B68" s="5"/>
      <c r="C68" s="4" t="s">
        <v>10</v>
      </c>
      <c r="D68" s="4"/>
      <c r="E68" s="5"/>
      <c r="F68" s="8"/>
      <c r="G68" s="27">
        <f>SUM(G63+G67)</f>
        <v>1031613</v>
      </c>
      <c r="H68" s="8">
        <f>SUM(H63:H67)</f>
        <v>2315625</v>
      </c>
      <c r="I68" s="27">
        <f>SUM(I63:I67)</f>
        <v>1442527</v>
      </c>
      <c r="J68" s="27">
        <f>SUM(J63:J67)</f>
        <v>1539904</v>
      </c>
      <c r="K68" s="27">
        <f>SUM(K63:K67)</f>
        <v>1991527</v>
      </c>
      <c r="L68" s="8">
        <f>SUM(L63+L64+L67)</f>
        <v>1970000</v>
      </c>
      <c r="M68" s="27">
        <f>SUM(M63+M64+M67)</f>
        <v>2070000</v>
      </c>
    </row>
    <row r="69" spans="1:13" ht="15.75" thickBot="1" x14ac:dyDescent="0.3">
      <c r="A69" s="10" t="s">
        <v>34</v>
      </c>
      <c r="B69" s="11"/>
      <c r="C69" s="12" t="s">
        <v>35</v>
      </c>
      <c r="D69" s="11"/>
      <c r="E69" s="13"/>
      <c r="F69" s="35"/>
      <c r="G69" s="36"/>
      <c r="H69" s="36"/>
      <c r="I69" s="35"/>
      <c r="J69" s="36"/>
      <c r="K69" s="35"/>
      <c r="L69" s="36"/>
      <c r="M69" s="36"/>
    </row>
    <row r="70" spans="1:13" ht="15.75" thickBot="1" x14ac:dyDescent="0.3">
      <c r="A70" s="3">
        <v>630</v>
      </c>
      <c r="B70" s="4">
        <v>640</v>
      </c>
      <c r="C70" s="3" t="s">
        <v>6</v>
      </c>
      <c r="D70" s="4"/>
      <c r="E70" s="5"/>
      <c r="F70" s="8"/>
      <c r="G70" s="27">
        <v>682206</v>
      </c>
      <c r="H70" s="27">
        <v>930750</v>
      </c>
      <c r="I70" s="8">
        <v>895677</v>
      </c>
      <c r="J70" s="27">
        <v>887871</v>
      </c>
      <c r="K70" s="8">
        <v>865076</v>
      </c>
      <c r="L70" s="27">
        <v>900000</v>
      </c>
      <c r="M70" s="27">
        <v>900000</v>
      </c>
    </row>
    <row r="71" spans="1:13" ht="15.75" thickBot="1" x14ac:dyDescent="0.3">
      <c r="A71" s="3">
        <v>700</v>
      </c>
      <c r="B71" s="4"/>
      <c r="C71" s="3" t="s">
        <v>90</v>
      </c>
      <c r="D71" s="4"/>
      <c r="E71" s="5"/>
      <c r="F71" s="8"/>
      <c r="G71" s="27">
        <v>0</v>
      </c>
      <c r="H71" s="27">
        <v>1736</v>
      </c>
      <c r="I71" s="8"/>
      <c r="J71" s="27"/>
      <c r="K71" s="8"/>
      <c r="L71" s="27"/>
      <c r="M71" s="27"/>
    </row>
    <row r="72" spans="1:13" ht="15.75" thickBot="1" x14ac:dyDescent="0.3">
      <c r="A72" s="3"/>
      <c r="B72" s="4"/>
      <c r="C72" s="3" t="s">
        <v>10</v>
      </c>
      <c r="D72" s="4"/>
      <c r="E72" s="5"/>
      <c r="F72" s="8"/>
      <c r="G72" s="27">
        <f t="shared" ref="G72" si="24">SUM(G70+G71)</f>
        <v>682206</v>
      </c>
      <c r="H72" s="27">
        <f>SUM(H70+H71)</f>
        <v>932486</v>
      </c>
      <c r="I72" s="27">
        <f>SUM(I70+I71)</f>
        <v>895677</v>
      </c>
      <c r="J72" s="27">
        <f>SUM(J70+J71)</f>
        <v>887871</v>
      </c>
      <c r="K72" s="27">
        <f>SUM(K70+K71)</f>
        <v>865076</v>
      </c>
      <c r="L72" s="27">
        <f t="shared" ref="L72:M72" si="25">SUM(L70+L71)</f>
        <v>900000</v>
      </c>
      <c r="M72" s="27">
        <f t="shared" si="25"/>
        <v>900000</v>
      </c>
    </row>
    <row r="73" spans="1:13" ht="15.75" thickBot="1" x14ac:dyDescent="0.3">
      <c r="A73" s="10" t="s">
        <v>88</v>
      </c>
      <c r="B73" s="4"/>
      <c r="C73" s="3" t="s">
        <v>89</v>
      </c>
      <c r="D73" s="4"/>
      <c r="E73" s="5"/>
      <c r="F73" s="8"/>
      <c r="G73" s="27"/>
      <c r="H73" s="27"/>
      <c r="I73" s="8"/>
      <c r="J73" s="27"/>
      <c r="K73" s="8"/>
      <c r="L73" s="27"/>
      <c r="M73" s="27"/>
    </row>
    <row r="74" spans="1:13" ht="15.75" thickBot="1" x14ac:dyDescent="0.3">
      <c r="A74" s="3">
        <v>700</v>
      </c>
      <c r="B74" s="4"/>
      <c r="C74" s="3" t="s">
        <v>9</v>
      </c>
      <c r="D74" s="4"/>
      <c r="E74" s="5"/>
      <c r="F74" s="8"/>
      <c r="G74" s="27">
        <v>0</v>
      </c>
      <c r="H74" s="27">
        <v>6234</v>
      </c>
      <c r="I74" s="8">
        <v>130000</v>
      </c>
      <c r="J74" s="27">
        <v>0</v>
      </c>
      <c r="K74" s="8">
        <v>0</v>
      </c>
      <c r="L74" s="27">
        <v>0</v>
      </c>
      <c r="M74" s="27">
        <v>0</v>
      </c>
    </row>
    <row r="75" spans="1:13" ht="15.75" thickBot="1" x14ac:dyDescent="0.3">
      <c r="A75" s="9" t="s">
        <v>36</v>
      </c>
      <c r="B75" s="4"/>
      <c r="C75" s="3" t="s">
        <v>37</v>
      </c>
      <c r="D75" s="4"/>
      <c r="E75" s="5"/>
      <c r="F75" s="8"/>
      <c r="G75" s="27"/>
      <c r="H75" s="27"/>
      <c r="I75" s="8"/>
      <c r="J75" s="27"/>
      <c r="K75" s="8"/>
      <c r="L75" s="27"/>
      <c r="M75" s="27"/>
    </row>
    <row r="76" spans="1:13" x14ac:dyDescent="0.25">
      <c r="A76" s="30">
        <v>600</v>
      </c>
      <c r="B76" s="31"/>
      <c r="C76" s="30" t="s">
        <v>8</v>
      </c>
      <c r="D76" s="31"/>
      <c r="E76" s="32"/>
      <c r="F76" s="35"/>
      <c r="G76" s="36">
        <v>338867</v>
      </c>
      <c r="H76" s="36">
        <v>101236</v>
      </c>
      <c r="I76" s="35">
        <v>324400</v>
      </c>
      <c r="J76" s="36">
        <v>238082</v>
      </c>
      <c r="K76" s="35">
        <v>21400</v>
      </c>
      <c r="L76" s="36">
        <v>200000</v>
      </c>
      <c r="M76" s="36">
        <v>300000</v>
      </c>
    </row>
    <row r="77" spans="1:13" x14ac:dyDescent="0.25">
      <c r="A77" s="30" t="s">
        <v>67</v>
      </c>
      <c r="B77" s="31"/>
      <c r="C77" s="30" t="s">
        <v>38</v>
      </c>
      <c r="D77" s="31"/>
      <c r="E77" s="32"/>
      <c r="F77" s="35"/>
      <c r="G77" s="36">
        <v>265813</v>
      </c>
      <c r="H77" s="36">
        <v>842078</v>
      </c>
      <c r="I77" s="35">
        <v>610000</v>
      </c>
      <c r="J77" s="36">
        <v>333543</v>
      </c>
      <c r="K77" s="35">
        <v>300000</v>
      </c>
      <c r="L77" s="36">
        <v>200000</v>
      </c>
      <c r="M77" s="36">
        <v>200000</v>
      </c>
    </row>
    <row r="78" spans="1:13" x14ac:dyDescent="0.25">
      <c r="A78" s="30">
        <v>716</v>
      </c>
      <c r="B78" s="31"/>
      <c r="C78" s="30" t="s">
        <v>39</v>
      </c>
      <c r="D78" s="31"/>
      <c r="E78" s="32"/>
      <c r="F78" s="35"/>
      <c r="G78" s="36">
        <v>111340</v>
      </c>
      <c r="H78" s="36">
        <v>154740</v>
      </c>
      <c r="I78" s="35">
        <v>365000</v>
      </c>
      <c r="J78" s="36">
        <v>589663</v>
      </c>
      <c r="K78" s="35">
        <v>324326</v>
      </c>
      <c r="L78" s="36">
        <v>200000</v>
      </c>
      <c r="M78" s="36">
        <v>300000</v>
      </c>
    </row>
    <row r="79" spans="1:13" x14ac:dyDescent="0.25">
      <c r="A79" s="30">
        <v>717</v>
      </c>
      <c r="B79" s="31"/>
      <c r="C79" s="30" t="s">
        <v>70</v>
      </c>
      <c r="D79" s="31"/>
      <c r="E79" s="32"/>
      <c r="F79" s="35"/>
      <c r="G79" s="36">
        <v>2409802</v>
      </c>
      <c r="H79" s="36">
        <v>1281959</v>
      </c>
      <c r="I79" s="35">
        <v>2279120</v>
      </c>
      <c r="J79" s="36">
        <v>1558630</v>
      </c>
      <c r="K79" s="35">
        <v>4303810</v>
      </c>
      <c r="L79" s="36">
        <v>3000000</v>
      </c>
      <c r="M79" s="36">
        <v>3000000</v>
      </c>
    </row>
    <row r="80" spans="1:13" ht="15.75" thickBot="1" x14ac:dyDescent="0.3">
      <c r="A80" s="30">
        <v>700</v>
      </c>
      <c r="B80" s="31"/>
      <c r="C80" s="30" t="s">
        <v>9</v>
      </c>
      <c r="D80" s="31"/>
      <c r="E80" s="32"/>
      <c r="F80" s="35"/>
      <c r="G80" s="36">
        <f t="shared" ref="G80:J80" si="26">SUM(G77:G79)</f>
        <v>2786955</v>
      </c>
      <c r="H80" s="36">
        <f t="shared" si="26"/>
        <v>2278777</v>
      </c>
      <c r="I80" s="36">
        <f t="shared" si="26"/>
        <v>3254120</v>
      </c>
      <c r="J80" s="36">
        <f t="shared" si="26"/>
        <v>2481836</v>
      </c>
      <c r="K80" s="36">
        <f t="shared" ref="K80:M80" si="27">SUM(K77:K79)</f>
        <v>4928136</v>
      </c>
      <c r="L80" s="36">
        <f t="shared" si="27"/>
        <v>3400000</v>
      </c>
      <c r="M80" s="36">
        <f t="shared" si="27"/>
        <v>3500000</v>
      </c>
    </row>
    <row r="81" spans="1:13" ht="15.75" thickBot="1" x14ac:dyDescent="0.3">
      <c r="A81" s="3"/>
      <c r="B81" s="4"/>
      <c r="C81" s="3" t="s">
        <v>10</v>
      </c>
      <c r="D81" s="4"/>
      <c r="E81" s="5"/>
      <c r="F81" s="8"/>
      <c r="G81" s="27">
        <f t="shared" ref="G81:J81" si="28">SUM(G76+G80)</f>
        <v>3125822</v>
      </c>
      <c r="H81" s="27">
        <f t="shared" si="28"/>
        <v>2380013</v>
      </c>
      <c r="I81" s="27">
        <f t="shared" si="28"/>
        <v>3578520</v>
      </c>
      <c r="J81" s="27">
        <f t="shared" si="28"/>
        <v>2719918</v>
      </c>
      <c r="K81" s="27">
        <f t="shared" ref="K81:M81" si="29">SUM(K76+K80)</f>
        <v>4949536</v>
      </c>
      <c r="L81" s="27">
        <f t="shared" si="29"/>
        <v>3600000</v>
      </c>
      <c r="M81" s="27">
        <f t="shared" si="29"/>
        <v>3800000</v>
      </c>
    </row>
    <row r="82" spans="1:13" ht="15.75" thickBot="1" x14ac:dyDescent="0.3">
      <c r="A82" s="9" t="s">
        <v>40</v>
      </c>
      <c r="B82" s="4"/>
      <c r="C82" s="3" t="s">
        <v>41</v>
      </c>
      <c r="D82" s="4"/>
      <c r="E82" s="5"/>
      <c r="F82" s="8"/>
      <c r="G82" s="27"/>
      <c r="H82" s="27"/>
      <c r="I82" s="8"/>
      <c r="J82" s="27"/>
      <c r="K82" s="8"/>
      <c r="L82" s="27"/>
      <c r="M82" s="27"/>
    </row>
    <row r="83" spans="1:13" x14ac:dyDescent="0.25">
      <c r="A83" s="30">
        <v>630</v>
      </c>
      <c r="B83" s="31"/>
      <c r="C83" s="30" t="s">
        <v>6</v>
      </c>
      <c r="D83" s="31"/>
      <c r="E83" s="32"/>
      <c r="F83" s="35"/>
      <c r="G83" s="36">
        <v>296645</v>
      </c>
      <c r="H83" s="36">
        <v>320971</v>
      </c>
      <c r="I83" s="35">
        <v>350000</v>
      </c>
      <c r="J83" s="36">
        <v>355000</v>
      </c>
      <c r="K83" s="35">
        <v>355000</v>
      </c>
      <c r="L83" s="36">
        <v>350000</v>
      </c>
      <c r="M83" s="36">
        <v>350000</v>
      </c>
    </row>
    <row r="84" spans="1:13" ht="15.75" thickBot="1" x14ac:dyDescent="0.3">
      <c r="A84" s="30">
        <v>700</v>
      </c>
      <c r="B84" s="31"/>
      <c r="C84" s="30" t="s">
        <v>9</v>
      </c>
      <c r="D84" s="31"/>
      <c r="E84" s="32"/>
      <c r="F84" s="35"/>
      <c r="G84" s="36">
        <v>0</v>
      </c>
      <c r="H84" s="36">
        <v>0</v>
      </c>
      <c r="I84" s="35">
        <v>0</v>
      </c>
      <c r="J84" s="36">
        <v>0</v>
      </c>
      <c r="K84" s="35">
        <v>0</v>
      </c>
      <c r="L84" s="36">
        <v>50000</v>
      </c>
      <c r="M84" s="36">
        <v>50000</v>
      </c>
    </row>
    <row r="85" spans="1:13" ht="15.75" thickBot="1" x14ac:dyDescent="0.3">
      <c r="A85" s="3"/>
      <c r="B85" s="4"/>
      <c r="C85" s="3" t="s">
        <v>10</v>
      </c>
      <c r="D85" s="4"/>
      <c r="E85" s="5"/>
      <c r="F85" s="8"/>
      <c r="G85" s="27">
        <f t="shared" ref="G85:K85" si="30">SUM(G83:G84)</f>
        <v>296645</v>
      </c>
      <c r="H85" s="27">
        <f t="shared" si="30"/>
        <v>320971</v>
      </c>
      <c r="I85" s="27">
        <f t="shared" si="30"/>
        <v>350000</v>
      </c>
      <c r="J85" s="27">
        <f t="shared" si="30"/>
        <v>355000</v>
      </c>
      <c r="K85" s="27">
        <f t="shared" si="30"/>
        <v>355000</v>
      </c>
      <c r="L85" s="27">
        <f t="shared" ref="L85:M85" si="31">SUM(L83:L84)</f>
        <v>400000</v>
      </c>
      <c r="M85" s="27">
        <f t="shared" si="31"/>
        <v>400000</v>
      </c>
    </row>
    <row r="86" spans="1:13" ht="15.75" thickBot="1" x14ac:dyDescent="0.3">
      <c r="A86" s="9" t="s">
        <v>43</v>
      </c>
      <c r="B86" s="4"/>
      <c r="C86" s="3" t="s">
        <v>42</v>
      </c>
      <c r="D86" s="4"/>
      <c r="E86" s="5"/>
      <c r="F86" s="8"/>
      <c r="G86" s="27"/>
      <c r="H86" s="27"/>
      <c r="I86" s="8"/>
      <c r="J86" s="27"/>
      <c r="K86" s="8"/>
      <c r="L86" s="27"/>
      <c r="M86" s="27"/>
    </row>
    <row r="87" spans="1:13" x14ac:dyDescent="0.25">
      <c r="A87" s="30">
        <v>630</v>
      </c>
      <c r="B87" s="31"/>
      <c r="C87" s="30" t="s">
        <v>6</v>
      </c>
      <c r="D87" s="31"/>
      <c r="E87" s="32"/>
      <c r="F87" s="35"/>
      <c r="G87" s="36">
        <v>384836</v>
      </c>
      <c r="H87" s="36">
        <v>393949</v>
      </c>
      <c r="I87" s="35">
        <v>217732</v>
      </c>
      <c r="J87" s="36">
        <v>218760</v>
      </c>
      <c r="K87" s="35">
        <v>222487</v>
      </c>
      <c r="L87" s="36">
        <v>415000</v>
      </c>
      <c r="M87" s="36">
        <v>415000</v>
      </c>
    </row>
    <row r="88" spans="1:13" x14ac:dyDescent="0.25">
      <c r="A88" s="30">
        <v>640</v>
      </c>
      <c r="B88" s="31"/>
      <c r="C88" s="30" t="s">
        <v>7</v>
      </c>
      <c r="D88" s="31"/>
      <c r="E88" s="32"/>
      <c r="F88" s="35"/>
      <c r="G88" s="36">
        <v>630510</v>
      </c>
      <c r="H88" s="36">
        <v>448460</v>
      </c>
      <c r="I88" s="35">
        <v>431574</v>
      </c>
      <c r="J88" s="36">
        <v>431574</v>
      </c>
      <c r="K88" s="35">
        <v>436574</v>
      </c>
      <c r="L88" s="36">
        <v>450000</v>
      </c>
      <c r="M88" s="36">
        <v>450000</v>
      </c>
    </row>
    <row r="89" spans="1:13" ht="15.75" thickBot="1" x14ac:dyDescent="0.3">
      <c r="A89" s="30">
        <v>700</v>
      </c>
      <c r="B89" s="31"/>
      <c r="C89" s="30" t="s">
        <v>9</v>
      </c>
      <c r="D89" s="31"/>
      <c r="E89" s="32"/>
      <c r="F89" s="35"/>
      <c r="G89" s="36">
        <v>0</v>
      </c>
      <c r="H89" s="36">
        <v>0</v>
      </c>
      <c r="I89" s="35">
        <v>0</v>
      </c>
      <c r="J89" s="36">
        <v>0</v>
      </c>
      <c r="K89" s="35">
        <v>0</v>
      </c>
      <c r="L89" s="36">
        <v>0</v>
      </c>
      <c r="M89" s="36">
        <v>0</v>
      </c>
    </row>
    <row r="90" spans="1:13" ht="15.75" thickBot="1" x14ac:dyDescent="0.3">
      <c r="A90" s="3"/>
      <c r="B90" s="4"/>
      <c r="C90" s="3" t="s">
        <v>10</v>
      </c>
      <c r="D90" s="4"/>
      <c r="E90" s="5"/>
      <c r="F90" s="8"/>
      <c r="G90" s="27">
        <f t="shared" ref="G90:K90" si="32">SUM(G87:G89)</f>
        <v>1015346</v>
      </c>
      <c r="H90" s="27">
        <f t="shared" si="32"/>
        <v>842409</v>
      </c>
      <c r="I90" s="27">
        <f t="shared" si="32"/>
        <v>649306</v>
      </c>
      <c r="J90" s="27">
        <f t="shared" si="32"/>
        <v>650334</v>
      </c>
      <c r="K90" s="27">
        <f t="shared" si="32"/>
        <v>659061</v>
      </c>
      <c r="L90" s="27">
        <f t="shared" ref="L90:M90" si="33">SUM(L87:L89)</f>
        <v>865000</v>
      </c>
      <c r="M90" s="27">
        <f t="shared" si="33"/>
        <v>865000</v>
      </c>
    </row>
    <row r="91" spans="1:13" ht="15.75" thickBot="1" x14ac:dyDescent="0.3">
      <c r="A91" s="9" t="s">
        <v>71</v>
      </c>
      <c r="B91" s="4"/>
      <c r="C91" s="3" t="s">
        <v>72</v>
      </c>
      <c r="D91" s="4"/>
      <c r="E91" s="5"/>
      <c r="F91" s="8"/>
      <c r="G91" s="27"/>
      <c r="H91" s="27"/>
      <c r="I91" s="8"/>
      <c r="J91" s="27"/>
      <c r="K91" s="8"/>
      <c r="L91" s="27"/>
      <c r="M91" s="27"/>
    </row>
    <row r="92" spans="1:13" x14ac:dyDescent="0.25">
      <c r="A92" s="30" t="s">
        <v>84</v>
      </c>
      <c r="B92" s="31"/>
      <c r="C92" s="30" t="s">
        <v>85</v>
      </c>
      <c r="D92" s="31"/>
      <c r="E92" s="32"/>
      <c r="F92" s="35"/>
      <c r="G92" s="36">
        <v>3121</v>
      </c>
      <c r="H92" s="36">
        <v>3763</v>
      </c>
      <c r="I92" s="35">
        <v>4254</v>
      </c>
      <c r="J92" s="36">
        <v>4254</v>
      </c>
      <c r="K92" s="35">
        <v>4254</v>
      </c>
      <c r="L92" s="36">
        <v>5000</v>
      </c>
      <c r="M92" s="36">
        <v>5000</v>
      </c>
    </row>
    <row r="93" spans="1:13" x14ac:dyDescent="0.25">
      <c r="A93" s="30">
        <v>630</v>
      </c>
      <c r="B93" s="31"/>
      <c r="C93" s="30" t="s">
        <v>6</v>
      </c>
      <c r="D93" s="31"/>
      <c r="E93" s="32"/>
      <c r="F93" s="35"/>
      <c r="G93" s="36">
        <v>115715</v>
      </c>
      <c r="H93" s="36">
        <v>61291</v>
      </c>
      <c r="I93" s="35">
        <v>56133</v>
      </c>
      <c r="J93" s="36">
        <v>55402</v>
      </c>
      <c r="K93" s="35">
        <v>71663</v>
      </c>
      <c r="L93" s="36">
        <v>50000</v>
      </c>
      <c r="M93" s="36">
        <v>50000</v>
      </c>
    </row>
    <row r="94" spans="1:13" ht="15.75" thickBot="1" x14ac:dyDescent="0.3">
      <c r="A94" s="30">
        <v>640</v>
      </c>
      <c r="B94" s="31"/>
      <c r="C94" s="30" t="s">
        <v>7</v>
      </c>
      <c r="D94" s="31"/>
      <c r="E94" s="32"/>
      <c r="F94" s="35"/>
      <c r="G94" s="36">
        <v>795983</v>
      </c>
      <c r="H94" s="36">
        <v>758427</v>
      </c>
      <c r="I94" s="35">
        <v>815311</v>
      </c>
      <c r="J94" s="36">
        <v>824032</v>
      </c>
      <c r="K94" s="35">
        <v>703106</v>
      </c>
      <c r="L94" s="36">
        <v>850000</v>
      </c>
      <c r="M94" s="36">
        <v>850000</v>
      </c>
    </row>
    <row r="95" spans="1:13" ht="15.75" thickBot="1" x14ac:dyDescent="0.3">
      <c r="A95" s="39">
        <v>600</v>
      </c>
      <c r="B95" s="40"/>
      <c r="C95" s="39" t="s">
        <v>8</v>
      </c>
      <c r="D95" s="40"/>
      <c r="E95" s="41"/>
      <c r="F95" s="42"/>
      <c r="G95" s="44">
        <f t="shared" ref="G95:K95" si="34">SUM(G92:G94)</f>
        <v>914819</v>
      </c>
      <c r="H95" s="44">
        <f t="shared" si="34"/>
        <v>823481</v>
      </c>
      <c r="I95" s="44">
        <f t="shared" si="34"/>
        <v>875698</v>
      </c>
      <c r="J95" s="44">
        <f t="shared" si="34"/>
        <v>883688</v>
      </c>
      <c r="K95" s="44">
        <f t="shared" si="34"/>
        <v>779023</v>
      </c>
      <c r="L95" s="44">
        <f t="shared" ref="L95:M95" si="35">SUM(L92:L94)</f>
        <v>905000</v>
      </c>
      <c r="M95" s="44">
        <f t="shared" si="35"/>
        <v>905000</v>
      </c>
    </row>
    <row r="96" spans="1:13" ht="15.75" thickBot="1" x14ac:dyDescent="0.3">
      <c r="A96" s="30">
        <v>700</v>
      </c>
      <c r="B96" s="31"/>
      <c r="C96" s="30" t="s">
        <v>9</v>
      </c>
      <c r="D96" s="31"/>
      <c r="E96" s="32"/>
      <c r="F96" s="35"/>
      <c r="G96" s="36">
        <v>4886</v>
      </c>
      <c r="H96" s="36">
        <v>2280</v>
      </c>
      <c r="I96" s="35"/>
      <c r="J96" s="36">
        <v>3500</v>
      </c>
      <c r="K96" s="35"/>
      <c r="L96" s="36">
        <v>0</v>
      </c>
      <c r="M96" s="36">
        <v>0</v>
      </c>
    </row>
    <row r="97" spans="1:13" ht="15.75" thickBot="1" x14ac:dyDescent="0.3">
      <c r="A97" s="3"/>
      <c r="B97" s="4"/>
      <c r="C97" s="3" t="s">
        <v>10</v>
      </c>
      <c r="D97" s="4"/>
      <c r="E97" s="5"/>
      <c r="F97" s="8"/>
      <c r="G97" s="27">
        <f t="shared" ref="G97:K97" si="36">SUM(G95+G96)</f>
        <v>919705</v>
      </c>
      <c r="H97" s="27">
        <f t="shared" si="36"/>
        <v>825761</v>
      </c>
      <c r="I97" s="27">
        <f t="shared" si="36"/>
        <v>875698</v>
      </c>
      <c r="J97" s="27">
        <f t="shared" si="36"/>
        <v>887188</v>
      </c>
      <c r="K97" s="27">
        <f t="shared" si="36"/>
        <v>779023</v>
      </c>
      <c r="L97" s="27">
        <f t="shared" ref="L97:M97" si="37">SUM(L95+L96)</f>
        <v>905000</v>
      </c>
      <c r="M97" s="27">
        <f t="shared" si="37"/>
        <v>905000</v>
      </c>
    </row>
    <row r="98" spans="1:13" ht="15.75" thickBot="1" x14ac:dyDescent="0.3">
      <c r="A98" s="9" t="s">
        <v>44</v>
      </c>
      <c r="B98" s="4"/>
      <c r="C98" s="3" t="s">
        <v>45</v>
      </c>
      <c r="D98" s="4"/>
      <c r="E98" s="5"/>
      <c r="F98" s="8"/>
      <c r="G98" s="27"/>
      <c r="H98" s="27"/>
      <c r="I98" s="8"/>
      <c r="J98" s="27"/>
      <c r="K98" s="8"/>
      <c r="L98" s="27"/>
      <c r="M98" s="27"/>
    </row>
    <row r="99" spans="1:13" ht="15.75" thickBot="1" x14ac:dyDescent="0.3">
      <c r="A99" s="12">
        <v>630</v>
      </c>
      <c r="B99" s="11"/>
      <c r="C99" s="12" t="s">
        <v>6</v>
      </c>
      <c r="D99" s="11"/>
      <c r="E99" s="13"/>
      <c r="F99" s="15"/>
      <c r="G99" s="28">
        <v>5135</v>
      </c>
      <c r="H99" s="28">
        <v>7085</v>
      </c>
      <c r="I99" s="15">
        <v>5000</v>
      </c>
      <c r="J99" s="28">
        <v>10700</v>
      </c>
      <c r="K99" s="15">
        <v>5000</v>
      </c>
      <c r="L99" s="28">
        <v>5000</v>
      </c>
      <c r="M99" s="28">
        <v>5000</v>
      </c>
    </row>
    <row r="100" spans="1:13" ht="15.75" thickBot="1" x14ac:dyDescent="0.3">
      <c r="A100" s="9" t="s">
        <v>46</v>
      </c>
      <c r="B100" s="4"/>
      <c r="C100" s="3" t="s">
        <v>47</v>
      </c>
      <c r="D100" s="4"/>
      <c r="E100" s="5"/>
      <c r="F100" s="8"/>
      <c r="G100" s="27"/>
      <c r="H100" s="27"/>
      <c r="I100" s="8"/>
      <c r="J100" s="27"/>
      <c r="K100" s="8"/>
      <c r="L100" s="27"/>
      <c r="M100" s="27"/>
    </row>
    <row r="101" spans="1:13" x14ac:dyDescent="0.25">
      <c r="A101" s="30">
        <v>630</v>
      </c>
      <c r="B101" s="31"/>
      <c r="C101" s="30" t="s">
        <v>6</v>
      </c>
      <c r="D101" s="31"/>
      <c r="E101" s="32"/>
      <c r="F101" s="35"/>
      <c r="G101" s="36">
        <v>16769</v>
      </c>
      <c r="H101" s="36">
        <v>19501</v>
      </c>
      <c r="I101" s="35">
        <v>17400</v>
      </c>
      <c r="J101" s="36">
        <v>17400</v>
      </c>
      <c r="K101" s="35">
        <v>17400</v>
      </c>
      <c r="L101" s="36">
        <v>17400</v>
      </c>
      <c r="M101" s="36">
        <v>17400</v>
      </c>
    </row>
    <row r="102" spans="1:13" ht="15.75" thickBot="1" x14ac:dyDescent="0.3">
      <c r="A102" s="30">
        <v>640</v>
      </c>
      <c r="B102" s="31"/>
      <c r="C102" s="30" t="s">
        <v>7</v>
      </c>
      <c r="D102" s="31"/>
      <c r="E102" s="32"/>
      <c r="F102" s="35"/>
      <c r="G102" s="36">
        <v>159336</v>
      </c>
      <c r="H102" s="36">
        <v>133548</v>
      </c>
      <c r="I102" s="35">
        <v>154550</v>
      </c>
      <c r="J102" s="36">
        <v>148035</v>
      </c>
      <c r="K102" s="35">
        <v>143450</v>
      </c>
      <c r="L102" s="36">
        <v>140000</v>
      </c>
      <c r="M102" s="36">
        <v>140000</v>
      </c>
    </row>
    <row r="103" spans="1:13" ht="15.75" thickBot="1" x14ac:dyDescent="0.3">
      <c r="A103" s="3">
        <v>600</v>
      </c>
      <c r="B103" s="4"/>
      <c r="C103" s="3" t="s">
        <v>8</v>
      </c>
      <c r="D103" s="4"/>
      <c r="E103" s="5"/>
      <c r="F103" s="8"/>
      <c r="G103" s="27">
        <f t="shared" ref="G103:K103" si="38">SUM(G101:G102)</f>
        <v>176105</v>
      </c>
      <c r="H103" s="27">
        <f t="shared" si="38"/>
        <v>153049</v>
      </c>
      <c r="I103" s="27">
        <f t="shared" si="38"/>
        <v>171950</v>
      </c>
      <c r="J103" s="27">
        <f t="shared" si="38"/>
        <v>165435</v>
      </c>
      <c r="K103" s="27">
        <f t="shared" si="38"/>
        <v>160850</v>
      </c>
      <c r="L103" s="27">
        <f t="shared" ref="L103:M103" si="39">SUM(L101:L102)</f>
        <v>157400</v>
      </c>
      <c r="M103" s="27">
        <f t="shared" si="39"/>
        <v>157400</v>
      </c>
    </row>
    <row r="104" spans="1:13" ht="15.75" thickBot="1" x14ac:dyDescent="0.3">
      <c r="A104" s="9" t="s">
        <v>74</v>
      </c>
      <c r="B104" s="4"/>
      <c r="C104" s="3" t="s">
        <v>48</v>
      </c>
      <c r="D104" s="4"/>
      <c r="E104" s="5"/>
      <c r="F104" s="8"/>
      <c r="G104" s="27"/>
      <c r="H104" s="27"/>
      <c r="I104" s="8"/>
      <c r="J104" s="27"/>
      <c r="K104" s="8"/>
      <c r="L104" s="27"/>
      <c r="M104" s="27"/>
    </row>
    <row r="105" spans="1:13" x14ac:dyDescent="0.25">
      <c r="A105" s="30">
        <v>610</v>
      </c>
      <c r="B105" s="31"/>
      <c r="C105" s="30" t="s">
        <v>4</v>
      </c>
      <c r="D105" s="31"/>
      <c r="E105" s="32"/>
      <c r="F105" s="35"/>
      <c r="G105" s="36">
        <v>1004615</v>
      </c>
      <c r="H105" s="36">
        <v>1164867</v>
      </c>
      <c r="I105" s="35">
        <v>1254569</v>
      </c>
      <c r="J105" s="36">
        <v>1259332</v>
      </c>
      <c r="K105" s="35">
        <v>1309753</v>
      </c>
      <c r="L105" s="36">
        <v>1200000</v>
      </c>
      <c r="M105" s="36">
        <v>1200000</v>
      </c>
    </row>
    <row r="106" spans="1:13" x14ac:dyDescent="0.25">
      <c r="A106" s="30">
        <v>620</v>
      </c>
      <c r="B106" s="31"/>
      <c r="C106" s="30" t="s">
        <v>5</v>
      </c>
      <c r="D106" s="31"/>
      <c r="E106" s="32"/>
      <c r="F106" s="35"/>
      <c r="G106" s="36">
        <v>365914</v>
      </c>
      <c r="H106" s="36">
        <v>425349</v>
      </c>
      <c r="I106" s="35">
        <v>464384</v>
      </c>
      <c r="J106" s="36">
        <v>464384</v>
      </c>
      <c r="K106" s="35">
        <v>490947</v>
      </c>
      <c r="L106" s="36">
        <v>440000</v>
      </c>
      <c r="M106" s="36">
        <v>440000</v>
      </c>
    </row>
    <row r="107" spans="1:13" x14ac:dyDescent="0.25">
      <c r="A107" s="30">
        <v>630</v>
      </c>
      <c r="B107" s="31"/>
      <c r="C107" s="30" t="s">
        <v>6</v>
      </c>
      <c r="D107" s="31"/>
      <c r="E107" s="32"/>
      <c r="F107" s="35"/>
      <c r="G107" s="36">
        <v>316675</v>
      </c>
      <c r="H107" s="36">
        <v>328906</v>
      </c>
      <c r="I107" s="35">
        <v>362470</v>
      </c>
      <c r="J107" s="36">
        <v>389099</v>
      </c>
      <c r="K107" s="35">
        <v>362344</v>
      </c>
      <c r="L107" s="36">
        <v>315000</v>
      </c>
      <c r="M107" s="36">
        <v>315000</v>
      </c>
    </row>
    <row r="108" spans="1:13" x14ac:dyDescent="0.25">
      <c r="A108" s="30">
        <v>640</v>
      </c>
      <c r="B108" s="31"/>
      <c r="C108" s="30" t="s">
        <v>7</v>
      </c>
      <c r="D108" s="31"/>
      <c r="E108" s="32"/>
      <c r="F108" s="35"/>
      <c r="G108" s="36">
        <v>367285</v>
      </c>
      <c r="H108" s="36">
        <v>525377</v>
      </c>
      <c r="I108" s="35">
        <v>629511</v>
      </c>
      <c r="J108" s="36">
        <v>603441</v>
      </c>
      <c r="K108" s="35">
        <v>670647</v>
      </c>
      <c r="L108" s="36">
        <v>600000</v>
      </c>
      <c r="M108" s="36">
        <v>600000</v>
      </c>
    </row>
    <row r="109" spans="1:13" x14ac:dyDescent="0.25">
      <c r="A109" s="30">
        <v>600</v>
      </c>
      <c r="B109" s="31"/>
      <c r="C109" s="30" t="s">
        <v>8</v>
      </c>
      <c r="D109" s="31"/>
      <c r="E109" s="32"/>
      <c r="F109" s="35"/>
      <c r="G109" s="36">
        <f t="shared" ref="G109:K109" si="40">SUM(G105:G108)</f>
        <v>2054489</v>
      </c>
      <c r="H109" s="36">
        <f t="shared" si="40"/>
        <v>2444499</v>
      </c>
      <c r="I109" s="36">
        <f t="shared" si="40"/>
        <v>2710934</v>
      </c>
      <c r="J109" s="36">
        <f t="shared" si="40"/>
        <v>2716256</v>
      </c>
      <c r="K109" s="36">
        <f t="shared" si="40"/>
        <v>2833691</v>
      </c>
      <c r="L109" s="36">
        <f t="shared" ref="L109:M109" si="41">SUM(L105:L108)</f>
        <v>2555000</v>
      </c>
      <c r="M109" s="36">
        <f t="shared" si="41"/>
        <v>2555000</v>
      </c>
    </row>
    <row r="110" spans="1:13" ht="15.75" thickBot="1" x14ac:dyDescent="0.3">
      <c r="A110" s="30">
        <v>700</v>
      </c>
      <c r="B110" s="31"/>
      <c r="C110" s="30" t="s">
        <v>9</v>
      </c>
      <c r="D110" s="31"/>
      <c r="E110" s="32"/>
      <c r="F110" s="35"/>
      <c r="G110" s="36">
        <v>0</v>
      </c>
      <c r="H110" s="36"/>
      <c r="I110" s="35"/>
      <c r="J110" s="36">
        <v>0</v>
      </c>
      <c r="K110" s="35"/>
      <c r="L110" s="36">
        <v>0</v>
      </c>
      <c r="M110" s="36">
        <v>0</v>
      </c>
    </row>
    <row r="111" spans="1:13" ht="15.75" thickBot="1" x14ac:dyDescent="0.3">
      <c r="A111" s="3"/>
      <c r="B111" s="4"/>
      <c r="C111" s="3" t="s">
        <v>10</v>
      </c>
      <c r="D111" s="4"/>
      <c r="E111" s="5"/>
      <c r="F111" s="8"/>
      <c r="G111" s="27">
        <f t="shared" ref="G111:K111" si="42">SUM(G109:G110)</f>
        <v>2054489</v>
      </c>
      <c r="H111" s="27">
        <f t="shared" si="42"/>
        <v>2444499</v>
      </c>
      <c r="I111" s="27">
        <f t="shared" si="42"/>
        <v>2710934</v>
      </c>
      <c r="J111" s="27">
        <f t="shared" si="42"/>
        <v>2716256</v>
      </c>
      <c r="K111" s="27">
        <f t="shared" si="42"/>
        <v>2833691</v>
      </c>
      <c r="L111" s="27">
        <f t="shared" ref="L111:M111" si="43">SUM(L109:L110)</f>
        <v>2555000</v>
      </c>
      <c r="M111" s="27">
        <f t="shared" si="43"/>
        <v>2555000</v>
      </c>
    </row>
    <row r="112" spans="1:13" ht="15.75" thickBot="1" x14ac:dyDescent="0.3">
      <c r="A112" s="9" t="s">
        <v>73</v>
      </c>
      <c r="B112" s="4"/>
      <c r="C112" s="3" t="s">
        <v>49</v>
      </c>
      <c r="D112" s="4"/>
      <c r="E112" s="5"/>
      <c r="F112" s="8"/>
      <c r="G112" s="27"/>
      <c r="H112" s="27"/>
      <c r="I112" s="8"/>
      <c r="J112" s="27"/>
      <c r="K112" s="8"/>
      <c r="L112" s="27"/>
      <c r="M112" s="27"/>
    </row>
    <row r="113" spans="1:13" x14ac:dyDescent="0.25">
      <c r="A113" s="30">
        <v>610</v>
      </c>
      <c r="B113" s="31"/>
      <c r="C113" s="30" t="s">
        <v>4</v>
      </c>
      <c r="D113" s="31"/>
      <c r="E113" s="32"/>
      <c r="F113" s="35"/>
      <c r="G113" s="36">
        <v>66265</v>
      </c>
      <c r="H113" s="36">
        <v>75913</v>
      </c>
      <c r="I113" s="35">
        <v>75867</v>
      </c>
      <c r="J113" s="36">
        <v>62797</v>
      </c>
      <c r="K113" s="35">
        <v>81087</v>
      </c>
      <c r="L113" s="36">
        <v>75000</v>
      </c>
      <c r="M113" s="36">
        <v>75000</v>
      </c>
    </row>
    <row r="114" spans="1:13" x14ac:dyDescent="0.25">
      <c r="A114" s="30">
        <v>620</v>
      </c>
      <c r="B114" s="31"/>
      <c r="C114" s="30" t="s">
        <v>5</v>
      </c>
      <c r="D114" s="31"/>
      <c r="E114" s="32"/>
      <c r="F114" s="35"/>
      <c r="G114" s="36">
        <v>23148</v>
      </c>
      <c r="H114" s="36">
        <v>26088</v>
      </c>
      <c r="I114" s="35">
        <v>27870</v>
      </c>
      <c r="J114" s="36">
        <v>23302</v>
      </c>
      <c r="K114" s="35">
        <v>29961</v>
      </c>
      <c r="L114" s="36">
        <v>28000</v>
      </c>
      <c r="M114" s="36">
        <v>28000</v>
      </c>
    </row>
    <row r="115" spans="1:13" x14ac:dyDescent="0.25">
      <c r="A115" s="30">
        <v>630</v>
      </c>
      <c r="B115" s="31"/>
      <c r="C115" s="30" t="s">
        <v>6</v>
      </c>
      <c r="D115" s="31"/>
      <c r="E115" s="32"/>
      <c r="F115" s="35"/>
      <c r="G115" s="36">
        <v>24173</v>
      </c>
      <c r="H115" s="36">
        <v>19312</v>
      </c>
      <c r="I115" s="35">
        <v>18606</v>
      </c>
      <c r="J115" s="36">
        <v>122404</v>
      </c>
      <c r="K115" s="35">
        <v>19485</v>
      </c>
      <c r="L115" s="36">
        <v>16000</v>
      </c>
      <c r="M115" s="36">
        <v>16000</v>
      </c>
    </row>
    <row r="116" spans="1:13" x14ac:dyDescent="0.25">
      <c r="A116" s="30">
        <v>640</v>
      </c>
      <c r="B116" s="31"/>
      <c r="C116" s="30" t="s">
        <v>7</v>
      </c>
      <c r="D116" s="31"/>
      <c r="E116" s="32"/>
      <c r="F116" s="35"/>
      <c r="G116" s="36">
        <v>1936</v>
      </c>
      <c r="H116" s="36">
        <v>3429</v>
      </c>
      <c r="I116" s="35">
        <v>3200</v>
      </c>
      <c r="J116" s="36">
        <v>3200</v>
      </c>
      <c r="K116" s="35">
        <v>4500</v>
      </c>
      <c r="L116" s="36">
        <v>2000</v>
      </c>
      <c r="M116" s="36">
        <v>2000</v>
      </c>
    </row>
    <row r="117" spans="1:13" x14ac:dyDescent="0.25">
      <c r="A117" s="30">
        <v>600</v>
      </c>
      <c r="B117" s="31"/>
      <c r="C117" s="30" t="s">
        <v>8</v>
      </c>
      <c r="D117" s="31"/>
      <c r="E117" s="32"/>
      <c r="F117" s="35"/>
      <c r="G117" s="36">
        <f t="shared" ref="G117:K117" si="44">SUM(G113:G116)</f>
        <v>115522</v>
      </c>
      <c r="H117" s="36">
        <f t="shared" si="44"/>
        <v>124742</v>
      </c>
      <c r="I117" s="36">
        <f t="shared" si="44"/>
        <v>125543</v>
      </c>
      <c r="J117" s="36">
        <f t="shared" si="44"/>
        <v>211703</v>
      </c>
      <c r="K117" s="36">
        <f t="shared" si="44"/>
        <v>135033</v>
      </c>
      <c r="L117" s="36">
        <f t="shared" ref="L117:M117" si="45">SUM(L113:L116)</f>
        <v>121000</v>
      </c>
      <c r="M117" s="36">
        <f t="shared" si="45"/>
        <v>121000</v>
      </c>
    </row>
    <row r="118" spans="1:13" ht="15.75" thickBot="1" x14ac:dyDescent="0.3">
      <c r="A118" s="30">
        <v>700</v>
      </c>
      <c r="B118" s="31"/>
      <c r="C118" s="30" t="s">
        <v>9</v>
      </c>
      <c r="D118" s="31"/>
      <c r="E118" s="32"/>
      <c r="F118" s="35"/>
      <c r="G118" s="36">
        <v>0</v>
      </c>
      <c r="H118" s="36">
        <v>0</v>
      </c>
      <c r="I118" s="35">
        <v>0</v>
      </c>
      <c r="J118" s="36">
        <v>0</v>
      </c>
      <c r="K118" s="35">
        <v>0</v>
      </c>
      <c r="L118" s="36">
        <v>0</v>
      </c>
      <c r="M118" s="36">
        <v>0</v>
      </c>
    </row>
    <row r="119" spans="1:13" ht="15.75" thickBot="1" x14ac:dyDescent="0.3">
      <c r="A119" s="3"/>
      <c r="B119" s="4"/>
      <c r="C119" s="3" t="s">
        <v>10</v>
      </c>
      <c r="D119" s="4"/>
      <c r="E119" s="5"/>
      <c r="F119" s="8"/>
      <c r="G119" s="27">
        <f t="shared" ref="G119:K119" si="46">SUM(G117+G118)</f>
        <v>115522</v>
      </c>
      <c r="H119" s="27">
        <f t="shared" si="46"/>
        <v>124742</v>
      </c>
      <c r="I119" s="27">
        <f t="shared" si="46"/>
        <v>125543</v>
      </c>
      <c r="J119" s="27">
        <f t="shared" si="46"/>
        <v>211703</v>
      </c>
      <c r="K119" s="27">
        <f t="shared" si="46"/>
        <v>135033</v>
      </c>
      <c r="L119" s="27">
        <f t="shared" ref="L119:M119" si="47">SUM(L117+L118)</f>
        <v>121000</v>
      </c>
      <c r="M119" s="27">
        <f t="shared" si="47"/>
        <v>121000</v>
      </c>
    </row>
    <row r="120" spans="1:13" ht="15.75" thickBot="1" x14ac:dyDescent="0.3">
      <c r="A120" s="51" t="s">
        <v>97</v>
      </c>
      <c r="B120" s="19"/>
      <c r="C120" s="18" t="s">
        <v>96</v>
      </c>
      <c r="D120" s="19"/>
      <c r="E120" s="20"/>
      <c r="F120" s="52"/>
      <c r="G120" s="47"/>
      <c r="H120" s="47"/>
      <c r="I120" s="52"/>
      <c r="J120" s="47"/>
      <c r="K120" s="52"/>
      <c r="L120" s="47"/>
      <c r="M120" s="47"/>
    </row>
    <row r="121" spans="1:13" x14ac:dyDescent="0.25">
      <c r="A121" s="54">
        <v>600</v>
      </c>
      <c r="B121" s="55"/>
      <c r="C121" s="54" t="s">
        <v>8</v>
      </c>
      <c r="D121" s="55"/>
      <c r="E121" s="59"/>
      <c r="F121" s="50"/>
      <c r="G121" s="50">
        <v>0</v>
      </c>
      <c r="H121" s="43">
        <v>16866</v>
      </c>
      <c r="I121" s="50">
        <v>0</v>
      </c>
      <c r="J121" s="43">
        <v>12066</v>
      </c>
      <c r="K121" s="50">
        <v>18896</v>
      </c>
      <c r="L121" s="43">
        <v>0</v>
      </c>
      <c r="M121" s="76">
        <v>0</v>
      </c>
    </row>
    <row r="122" spans="1:13" ht="15.75" thickBot="1" x14ac:dyDescent="0.3">
      <c r="A122" s="56">
        <v>700</v>
      </c>
      <c r="B122" s="57"/>
      <c r="C122" s="56" t="s">
        <v>9</v>
      </c>
      <c r="D122" s="57"/>
      <c r="E122" s="60"/>
      <c r="F122" s="58"/>
      <c r="G122" s="58">
        <v>0</v>
      </c>
      <c r="H122" s="45">
        <v>0</v>
      </c>
      <c r="I122" s="58">
        <v>0</v>
      </c>
      <c r="J122" s="45">
        <v>20002</v>
      </c>
      <c r="K122" s="58">
        <v>604302</v>
      </c>
      <c r="L122" s="45"/>
      <c r="M122" s="77"/>
    </row>
    <row r="123" spans="1:13" ht="15.75" thickBot="1" x14ac:dyDescent="0.3">
      <c r="A123" s="21"/>
      <c r="B123" s="22"/>
      <c r="C123" s="21" t="s">
        <v>10</v>
      </c>
      <c r="D123" s="22"/>
      <c r="E123" s="23"/>
      <c r="F123" s="53"/>
      <c r="G123" s="48">
        <f>SUM(G121:G122)</f>
        <v>0</v>
      </c>
      <c r="H123" s="48">
        <f>SUM(H121:H122)</f>
        <v>16866</v>
      </c>
      <c r="I123" s="53">
        <f>SUM(I121:I122)</f>
        <v>0</v>
      </c>
      <c r="J123" s="53">
        <f>SUM(J121:J122)</f>
        <v>32068</v>
      </c>
      <c r="K123" s="53">
        <f>SUM(K121:K122)</f>
        <v>623198</v>
      </c>
      <c r="L123" s="48"/>
      <c r="M123" s="48"/>
    </row>
    <row r="124" spans="1:13" ht="15.75" thickBot="1" x14ac:dyDescent="0.3">
      <c r="A124" s="9" t="s">
        <v>50</v>
      </c>
      <c r="B124" s="4"/>
      <c r="C124" s="3" t="s">
        <v>51</v>
      </c>
      <c r="D124" s="4"/>
      <c r="E124" s="5"/>
      <c r="F124" s="8"/>
      <c r="G124" s="27"/>
      <c r="H124" s="27"/>
      <c r="I124" s="8"/>
      <c r="J124" s="27"/>
      <c r="K124" s="8"/>
      <c r="L124" s="27"/>
      <c r="M124" s="27"/>
    </row>
    <row r="125" spans="1:13" x14ac:dyDescent="0.25">
      <c r="A125" s="30">
        <v>610</v>
      </c>
      <c r="B125" s="31"/>
      <c r="C125" s="30" t="s">
        <v>4</v>
      </c>
      <c r="D125" s="31"/>
      <c r="E125" s="32"/>
      <c r="F125" s="35"/>
      <c r="G125" s="36">
        <v>86929</v>
      </c>
      <c r="H125" s="36">
        <v>102743</v>
      </c>
      <c r="I125" s="35">
        <v>119571</v>
      </c>
      <c r="J125" s="36">
        <v>119571</v>
      </c>
      <c r="K125" s="35">
        <v>128591</v>
      </c>
      <c r="L125" s="36">
        <v>105000</v>
      </c>
      <c r="M125" s="36">
        <v>105000</v>
      </c>
    </row>
    <row r="126" spans="1:13" x14ac:dyDescent="0.25">
      <c r="A126" s="30">
        <v>620</v>
      </c>
      <c r="B126" s="31"/>
      <c r="C126" s="30" t="s">
        <v>5</v>
      </c>
      <c r="D126" s="31"/>
      <c r="E126" s="32"/>
      <c r="F126" s="35"/>
      <c r="G126" s="36">
        <v>31175</v>
      </c>
      <c r="H126" s="36">
        <v>37268</v>
      </c>
      <c r="I126" s="35">
        <v>44180</v>
      </c>
      <c r="J126" s="36">
        <v>44180</v>
      </c>
      <c r="K126" s="35">
        <v>47516</v>
      </c>
      <c r="L126" s="36">
        <v>40000</v>
      </c>
      <c r="M126" s="36">
        <v>40000</v>
      </c>
    </row>
    <row r="127" spans="1:13" x14ac:dyDescent="0.25">
      <c r="A127" s="30">
        <v>630</v>
      </c>
      <c r="B127" s="31"/>
      <c r="C127" s="30" t="s">
        <v>6</v>
      </c>
      <c r="D127" s="31"/>
      <c r="E127" s="32"/>
      <c r="F127" s="35"/>
      <c r="G127" s="36">
        <v>24553</v>
      </c>
      <c r="H127" s="36">
        <v>25034</v>
      </c>
      <c r="I127" s="35">
        <v>29206</v>
      </c>
      <c r="J127" s="36">
        <v>29378</v>
      </c>
      <c r="K127" s="35">
        <v>28495</v>
      </c>
      <c r="L127" s="36">
        <v>25000</v>
      </c>
      <c r="M127" s="36">
        <v>25000</v>
      </c>
    </row>
    <row r="128" spans="1:13" ht="15.75" thickBot="1" x14ac:dyDescent="0.3">
      <c r="A128" s="30">
        <v>640</v>
      </c>
      <c r="B128" s="31"/>
      <c r="C128" s="30" t="s">
        <v>7</v>
      </c>
      <c r="D128" s="31"/>
      <c r="E128" s="32"/>
      <c r="F128" s="35"/>
      <c r="G128" s="36">
        <v>1185951</v>
      </c>
      <c r="H128" s="36">
        <v>1356200</v>
      </c>
      <c r="I128" s="35">
        <v>1339018</v>
      </c>
      <c r="J128" s="36">
        <v>1291979</v>
      </c>
      <c r="K128" s="35">
        <v>1230439</v>
      </c>
      <c r="L128" s="36">
        <v>1200000</v>
      </c>
      <c r="M128" s="36">
        <v>1200000</v>
      </c>
    </row>
    <row r="129" spans="1:15" ht="15.75" thickBot="1" x14ac:dyDescent="0.3">
      <c r="A129" s="3">
        <v>600</v>
      </c>
      <c r="B129" s="4"/>
      <c r="C129" s="3" t="s">
        <v>8</v>
      </c>
      <c r="D129" s="4"/>
      <c r="E129" s="5"/>
      <c r="F129" s="8"/>
      <c r="G129" s="27">
        <f t="shared" ref="G129:J129" si="48">SUM(G125:G128)</f>
        <v>1328608</v>
      </c>
      <c r="H129" s="27">
        <f t="shared" si="48"/>
        <v>1521245</v>
      </c>
      <c r="I129" s="27">
        <f t="shared" si="48"/>
        <v>1531975</v>
      </c>
      <c r="J129" s="27">
        <f t="shared" si="48"/>
        <v>1485108</v>
      </c>
      <c r="K129" s="27">
        <f t="shared" ref="K129:M129" si="49">SUM(K125:K128)</f>
        <v>1435041</v>
      </c>
      <c r="L129" s="27">
        <f t="shared" si="49"/>
        <v>1370000</v>
      </c>
      <c r="M129" s="27">
        <f t="shared" si="49"/>
        <v>1370000</v>
      </c>
    </row>
    <row r="130" spans="1:15" ht="15.75" thickBot="1" x14ac:dyDescent="0.3">
      <c r="A130" s="9" t="s">
        <v>75</v>
      </c>
      <c r="B130" s="4"/>
      <c r="C130" s="3" t="s">
        <v>80</v>
      </c>
      <c r="D130" s="4"/>
      <c r="E130" s="5"/>
      <c r="F130" s="8"/>
      <c r="G130" s="27"/>
      <c r="H130" s="27"/>
      <c r="I130" s="8"/>
      <c r="J130" s="27"/>
      <c r="K130" s="8"/>
      <c r="L130" s="27"/>
      <c r="M130" s="27"/>
    </row>
    <row r="131" spans="1:15" x14ac:dyDescent="0.25">
      <c r="A131" s="30">
        <v>610</v>
      </c>
      <c r="B131" s="31"/>
      <c r="C131" s="30" t="s">
        <v>4</v>
      </c>
      <c r="D131" s="31"/>
      <c r="E131" s="32"/>
      <c r="F131" s="35"/>
      <c r="G131" s="43">
        <v>157416</v>
      </c>
      <c r="H131" s="43">
        <v>199831</v>
      </c>
      <c r="I131" s="35">
        <v>225144</v>
      </c>
      <c r="J131" s="43">
        <v>225144</v>
      </c>
      <c r="K131" s="35">
        <v>217039</v>
      </c>
      <c r="L131" s="36">
        <v>225000</v>
      </c>
      <c r="M131" s="36">
        <v>225000</v>
      </c>
    </row>
    <row r="132" spans="1:15" x14ac:dyDescent="0.25">
      <c r="A132" s="30">
        <v>620</v>
      </c>
      <c r="B132" s="31"/>
      <c r="C132" s="30" t="s">
        <v>5</v>
      </c>
      <c r="D132" s="31"/>
      <c r="E132" s="32"/>
      <c r="F132" s="35"/>
      <c r="G132" s="36">
        <v>57351</v>
      </c>
      <c r="H132" s="36">
        <v>72686</v>
      </c>
      <c r="I132" s="35">
        <v>83709</v>
      </c>
      <c r="J132" s="36">
        <v>83709</v>
      </c>
      <c r="K132" s="35">
        <v>80723</v>
      </c>
      <c r="L132" s="36">
        <v>85000</v>
      </c>
      <c r="M132" s="36">
        <v>85000</v>
      </c>
    </row>
    <row r="133" spans="1:15" x14ac:dyDescent="0.25">
      <c r="A133" s="30">
        <v>630</v>
      </c>
      <c r="B133" s="31"/>
      <c r="C133" s="30" t="s">
        <v>6</v>
      </c>
      <c r="D133" s="31"/>
      <c r="E133" s="32"/>
      <c r="F133" s="35"/>
      <c r="G133" s="36">
        <v>81908</v>
      </c>
      <c r="H133" s="36">
        <v>253067</v>
      </c>
      <c r="I133" s="35">
        <v>270535</v>
      </c>
      <c r="J133" s="36">
        <v>254451</v>
      </c>
      <c r="K133" s="35">
        <v>236409</v>
      </c>
      <c r="L133" s="36">
        <v>100000</v>
      </c>
      <c r="M133" s="36">
        <v>100000</v>
      </c>
    </row>
    <row r="134" spans="1:15" x14ac:dyDescent="0.25">
      <c r="A134" s="30">
        <v>640</v>
      </c>
      <c r="B134" s="31"/>
      <c r="C134" s="30" t="s">
        <v>7</v>
      </c>
      <c r="D134" s="31"/>
      <c r="E134" s="32"/>
      <c r="F134" s="35"/>
      <c r="G134" s="36">
        <v>282487</v>
      </c>
      <c r="H134" s="36">
        <v>145935</v>
      </c>
      <c r="I134" s="35">
        <v>198479</v>
      </c>
      <c r="J134" s="36">
        <v>191463</v>
      </c>
      <c r="K134" s="35">
        <v>230900</v>
      </c>
      <c r="L134" s="36">
        <v>200000</v>
      </c>
      <c r="M134" s="36">
        <v>200000</v>
      </c>
    </row>
    <row r="135" spans="1:15" x14ac:dyDescent="0.25">
      <c r="A135" s="30">
        <v>600</v>
      </c>
      <c r="B135" s="31"/>
      <c r="C135" s="30" t="s">
        <v>8</v>
      </c>
      <c r="D135" s="31"/>
      <c r="E135" s="32"/>
      <c r="F135" s="35"/>
      <c r="G135" s="36">
        <f t="shared" ref="G135:J135" si="50">SUM(G131:G134)</f>
        <v>579162</v>
      </c>
      <c r="H135" s="36">
        <f t="shared" si="50"/>
        <v>671519</v>
      </c>
      <c r="I135" s="36">
        <f t="shared" si="50"/>
        <v>777867</v>
      </c>
      <c r="J135" s="36">
        <f t="shared" si="50"/>
        <v>754767</v>
      </c>
      <c r="K135" s="36">
        <v>765071</v>
      </c>
      <c r="L135" s="36">
        <f t="shared" ref="L135" si="51">SUM(L131:L134)</f>
        <v>610000</v>
      </c>
      <c r="M135" s="36">
        <f t="shared" ref="M135" si="52">SUM(M131:M134)</f>
        <v>610000</v>
      </c>
    </row>
    <row r="136" spans="1:15" ht="15.75" thickBot="1" x14ac:dyDescent="0.3">
      <c r="A136" s="30">
        <v>700</v>
      </c>
      <c r="B136" s="31"/>
      <c r="C136" s="30" t="s">
        <v>9</v>
      </c>
      <c r="D136" s="31"/>
      <c r="E136" s="32"/>
      <c r="F136" s="35"/>
      <c r="G136" s="36">
        <v>12463</v>
      </c>
      <c r="H136" s="36">
        <v>2580</v>
      </c>
      <c r="I136" s="35">
        <v>0</v>
      </c>
      <c r="J136" s="45">
        <v>0</v>
      </c>
      <c r="K136" s="35">
        <v>0</v>
      </c>
      <c r="L136" s="36">
        <v>5000</v>
      </c>
      <c r="M136" s="36">
        <v>5000</v>
      </c>
    </row>
    <row r="137" spans="1:15" ht="15.75" thickBot="1" x14ac:dyDescent="0.3">
      <c r="A137" s="3"/>
      <c r="B137" s="4"/>
      <c r="C137" s="3" t="s">
        <v>10</v>
      </c>
      <c r="D137" s="4"/>
      <c r="E137" s="5"/>
      <c r="F137" s="8"/>
      <c r="G137" s="27">
        <f t="shared" ref="G137:J137" si="53">SUM(G135+G136)</f>
        <v>591625</v>
      </c>
      <c r="H137" s="27">
        <f t="shared" si="53"/>
        <v>674099</v>
      </c>
      <c r="I137" s="27">
        <f t="shared" si="53"/>
        <v>777867</v>
      </c>
      <c r="J137" s="27">
        <f t="shared" si="53"/>
        <v>754767</v>
      </c>
      <c r="K137" s="27">
        <f t="shared" ref="K137:M137" si="54">SUM(K135+K136)</f>
        <v>765071</v>
      </c>
      <c r="L137" s="27">
        <f t="shared" si="54"/>
        <v>615000</v>
      </c>
      <c r="M137" s="27">
        <f t="shared" si="54"/>
        <v>615000</v>
      </c>
    </row>
    <row r="138" spans="1:15" ht="15.75" thickBot="1" x14ac:dyDescent="0.3">
      <c r="A138" s="9" t="s">
        <v>76</v>
      </c>
      <c r="B138" s="4"/>
      <c r="C138" s="3" t="s">
        <v>52</v>
      </c>
      <c r="D138" s="4"/>
      <c r="E138" s="5"/>
      <c r="F138" s="8"/>
      <c r="G138" s="27"/>
      <c r="H138" s="27"/>
      <c r="I138" s="8"/>
      <c r="J138" s="27"/>
      <c r="K138" s="8"/>
      <c r="L138" s="27"/>
      <c r="M138" s="27"/>
    </row>
    <row r="139" spans="1:15" x14ac:dyDescent="0.25">
      <c r="A139" s="30">
        <v>610</v>
      </c>
      <c r="B139" s="31"/>
      <c r="C139" s="30" t="s">
        <v>4</v>
      </c>
      <c r="D139" s="31"/>
      <c r="E139" s="32"/>
      <c r="F139" s="35"/>
      <c r="G139" s="36">
        <v>433389</v>
      </c>
      <c r="H139" s="36">
        <v>564660</v>
      </c>
      <c r="I139" s="35">
        <v>580770</v>
      </c>
      <c r="J139" s="43">
        <v>611936</v>
      </c>
      <c r="K139" s="35">
        <v>600690</v>
      </c>
      <c r="L139" s="36">
        <v>560000</v>
      </c>
      <c r="M139" s="36">
        <v>560000</v>
      </c>
    </row>
    <row r="140" spans="1:15" x14ac:dyDescent="0.25">
      <c r="A140" s="30">
        <v>620</v>
      </c>
      <c r="B140" s="31"/>
      <c r="C140" s="30" t="s">
        <v>5</v>
      </c>
      <c r="D140" s="31"/>
      <c r="E140" s="32"/>
      <c r="F140" s="35"/>
      <c r="G140" s="36">
        <v>147303</v>
      </c>
      <c r="H140" s="36">
        <v>195274</v>
      </c>
      <c r="I140" s="35">
        <v>226610</v>
      </c>
      <c r="J140" s="36">
        <v>203490</v>
      </c>
      <c r="K140" s="35">
        <v>215150</v>
      </c>
      <c r="L140" s="36">
        <v>190000</v>
      </c>
      <c r="M140" s="36">
        <v>190000</v>
      </c>
    </row>
    <row r="141" spans="1:15" x14ac:dyDescent="0.25">
      <c r="A141" s="30">
        <v>630</v>
      </c>
      <c r="B141" s="31"/>
      <c r="C141" s="30" t="s">
        <v>6</v>
      </c>
      <c r="D141" s="31"/>
      <c r="E141" s="32"/>
      <c r="F141" s="35"/>
      <c r="G141" s="36">
        <v>50961</v>
      </c>
      <c r="H141" s="36">
        <v>56766</v>
      </c>
      <c r="I141" s="35">
        <v>56540</v>
      </c>
      <c r="J141" s="36">
        <v>55920</v>
      </c>
      <c r="K141" s="35">
        <v>56540</v>
      </c>
      <c r="L141" s="36">
        <v>60000</v>
      </c>
      <c r="M141" s="36">
        <v>60000</v>
      </c>
    </row>
    <row r="142" spans="1:15" ht="15.75" thickBot="1" x14ac:dyDescent="0.3">
      <c r="A142" s="30">
        <v>640</v>
      </c>
      <c r="B142" s="31"/>
      <c r="C142" s="30" t="s">
        <v>7</v>
      </c>
      <c r="D142" s="31"/>
      <c r="E142" s="32"/>
      <c r="F142" s="35"/>
      <c r="G142" s="36">
        <v>1584</v>
      </c>
      <c r="H142" s="36">
        <v>2632</v>
      </c>
      <c r="I142" s="35">
        <v>2500</v>
      </c>
      <c r="J142" s="36">
        <v>2500</v>
      </c>
      <c r="K142" s="35">
        <v>3800</v>
      </c>
      <c r="L142" s="36">
        <v>1000</v>
      </c>
      <c r="M142" s="36">
        <v>1000</v>
      </c>
    </row>
    <row r="143" spans="1:15" ht="15.75" thickBot="1" x14ac:dyDescent="0.3">
      <c r="A143" s="3">
        <v>600</v>
      </c>
      <c r="B143" s="4"/>
      <c r="C143" s="3" t="s">
        <v>8</v>
      </c>
      <c r="D143" s="4"/>
      <c r="E143" s="5"/>
      <c r="F143" s="8"/>
      <c r="G143" s="27">
        <f t="shared" ref="G143:J143" si="55">SUM(G139:G142)</f>
        <v>633237</v>
      </c>
      <c r="H143" s="27">
        <f t="shared" si="55"/>
        <v>819332</v>
      </c>
      <c r="I143" s="27">
        <f t="shared" si="55"/>
        <v>866420</v>
      </c>
      <c r="J143" s="27">
        <f t="shared" si="55"/>
        <v>873846</v>
      </c>
      <c r="K143" s="27">
        <f t="shared" ref="K143:M143" si="56">SUM(K139:K142)</f>
        <v>876180</v>
      </c>
      <c r="L143" s="27">
        <f t="shared" si="56"/>
        <v>811000</v>
      </c>
      <c r="M143" s="27">
        <f t="shared" si="56"/>
        <v>811000</v>
      </c>
    </row>
    <row r="144" spans="1:15" ht="15.75" thickBot="1" x14ac:dyDescent="0.3">
      <c r="A144" s="9" t="s">
        <v>53</v>
      </c>
      <c r="B144" s="16"/>
      <c r="C144" s="9" t="s">
        <v>54</v>
      </c>
      <c r="D144" s="16"/>
      <c r="E144" s="17"/>
      <c r="F144" s="8"/>
      <c r="G144" s="27"/>
      <c r="H144" s="27"/>
      <c r="I144" s="8"/>
      <c r="J144" s="27"/>
      <c r="K144" s="8"/>
      <c r="L144" s="27"/>
      <c r="M144" s="27"/>
      <c r="N144" s="1"/>
      <c r="O144" s="1"/>
    </row>
    <row r="145" spans="1:13" x14ac:dyDescent="0.25">
      <c r="A145" s="30">
        <v>620</v>
      </c>
      <c r="B145" s="31"/>
      <c r="C145" s="30" t="s">
        <v>5</v>
      </c>
      <c r="D145" s="31"/>
      <c r="E145" s="32"/>
      <c r="F145" s="35"/>
      <c r="G145" s="36">
        <v>177</v>
      </c>
      <c r="H145" s="36">
        <v>13</v>
      </c>
      <c r="I145" s="35">
        <v>282</v>
      </c>
      <c r="J145" s="36">
        <v>282</v>
      </c>
      <c r="K145" s="35">
        <v>282</v>
      </c>
      <c r="L145" s="36">
        <v>300</v>
      </c>
      <c r="M145" s="36">
        <v>300</v>
      </c>
    </row>
    <row r="146" spans="1:13" ht="15.75" thickBot="1" x14ac:dyDescent="0.3">
      <c r="A146" s="30">
        <v>630</v>
      </c>
      <c r="B146" s="31"/>
      <c r="C146" s="30" t="s">
        <v>6</v>
      </c>
      <c r="D146" s="31"/>
      <c r="E146" s="32"/>
      <c r="F146" s="35"/>
      <c r="G146" s="36">
        <v>73666</v>
      </c>
      <c r="H146" s="36">
        <v>78799</v>
      </c>
      <c r="I146" s="35">
        <v>81790</v>
      </c>
      <c r="J146" s="36">
        <v>93290</v>
      </c>
      <c r="K146" s="35">
        <v>81380</v>
      </c>
      <c r="L146" s="36">
        <v>60000</v>
      </c>
      <c r="M146" s="36">
        <v>60000</v>
      </c>
    </row>
    <row r="147" spans="1:13" ht="15.75" thickBot="1" x14ac:dyDescent="0.3">
      <c r="A147" s="3">
        <v>600</v>
      </c>
      <c r="B147" s="4"/>
      <c r="C147" s="3" t="s">
        <v>8</v>
      </c>
      <c r="D147" s="4"/>
      <c r="E147" s="5"/>
      <c r="F147" s="8"/>
      <c r="G147" s="27">
        <f t="shared" ref="G147:J147" si="57">SUM(G145:G146)</f>
        <v>73843</v>
      </c>
      <c r="H147" s="27">
        <f t="shared" si="57"/>
        <v>78812</v>
      </c>
      <c r="I147" s="27">
        <f t="shared" si="57"/>
        <v>82072</v>
      </c>
      <c r="J147" s="27">
        <f t="shared" si="57"/>
        <v>93572</v>
      </c>
      <c r="K147" s="27">
        <f t="shared" ref="K147:M147" si="58">SUM(K145:K146)</f>
        <v>81662</v>
      </c>
      <c r="L147" s="27">
        <f t="shared" si="58"/>
        <v>60300</v>
      </c>
      <c r="M147" s="27">
        <f t="shared" si="58"/>
        <v>60300</v>
      </c>
    </row>
    <row r="148" spans="1:13" ht="15.75" thickBot="1" x14ac:dyDescent="0.3">
      <c r="A148" s="9" t="s">
        <v>55</v>
      </c>
      <c r="B148" s="4"/>
      <c r="C148" s="3" t="s">
        <v>56</v>
      </c>
      <c r="D148" s="4"/>
      <c r="E148" s="5"/>
      <c r="F148" s="8"/>
      <c r="G148" s="27"/>
      <c r="H148" s="27"/>
      <c r="I148" s="8"/>
      <c r="J148" s="27"/>
      <c r="K148" s="8"/>
      <c r="L148" s="27"/>
      <c r="M148" s="27"/>
    </row>
    <row r="149" spans="1:13" ht="15.75" thickBot="1" x14ac:dyDescent="0.3">
      <c r="A149" s="3">
        <v>630</v>
      </c>
      <c r="B149" s="4"/>
      <c r="C149" s="3" t="s">
        <v>6</v>
      </c>
      <c r="D149" s="4"/>
      <c r="E149" s="5"/>
      <c r="F149" s="8"/>
      <c r="G149" s="27">
        <v>7759</v>
      </c>
      <c r="H149" s="27">
        <v>57029</v>
      </c>
      <c r="I149" s="8">
        <v>44549</v>
      </c>
      <c r="J149" s="27">
        <v>59790</v>
      </c>
      <c r="K149" s="8">
        <v>4466</v>
      </c>
      <c r="L149" s="27">
        <v>5000</v>
      </c>
      <c r="M149" s="27">
        <v>5000</v>
      </c>
    </row>
    <row r="150" spans="1:13" ht="15.75" thickBot="1" x14ac:dyDescent="0.3">
      <c r="A150" s="9" t="s">
        <v>57</v>
      </c>
      <c r="B150" s="4"/>
      <c r="C150" s="3" t="s">
        <v>58</v>
      </c>
      <c r="D150" s="4"/>
      <c r="E150" s="5"/>
      <c r="F150" s="8"/>
      <c r="G150" s="27"/>
      <c r="H150" s="27"/>
      <c r="I150" s="8"/>
      <c r="J150" s="27"/>
      <c r="K150" s="8"/>
      <c r="L150" s="27"/>
      <c r="M150" s="27"/>
    </row>
    <row r="151" spans="1:13" x14ac:dyDescent="0.25">
      <c r="A151" s="30">
        <v>610</v>
      </c>
      <c r="B151" s="31"/>
      <c r="C151" s="30" t="s">
        <v>4</v>
      </c>
      <c r="D151" s="31"/>
      <c r="E151" s="32"/>
      <c r="F151" s="35"/>
      <c r="G151" s="36">
        <v>70813</v>
      </c>
      <c r="H151" s="36">
        <v>84412</v>
      </c>
      <c r="I151" s="35">
        <v>82611</v>
      </c>
      <c r="J151" s="43">
        <v>104793</v>
      </c>
      <c r="K151" s="35">
        <v>93663</v>
      </c>
      <c r="L151" s="36">
        <v>80000</v>
      </c>
      <c r="M151" s="36">
        <v>80000</v>
      </c>
    </row>
    <row r="152" spans="1:13" x14ac:dyDescent="0.25">
      <c r="A152" s="30">
        <v>620</v>
      </c>
      <c r="B152" s="31"/>
      <c r="C152" s="30" t="s">
        <v>5</v>
      </c>
      <c r="D152" s="31"/>
      <c r="E152" s="32"/>
      <c r="F152" s="35"/>
      <c r="G152" s="36">
        <v>26662</v>
      </c>
      <c r="H152" s="36">
        <v>32173</v>
      </c>
      <c r="I152" s="35">
        <v>31787</v>
      </c>
      <c r="J152" s="36">
        <v>41504</v>
      </c>
      <c r="K152" s="35">
        <v>31968</v>
      </c>
      <c r="L152" s="36">
        <v>30000</v>
      </c>
      <c r="M152" s="36">
        <v>30000</v>
      </c>
    </row>
    <row r="153" spans="1:13" x14ac:dyDescent="0.25">
      <c r="A153" s="30">
        <v>630</v>
      </c>
      <c r="B153" s="31"/>
      <c r="C153" s="30" t="s">
        <v>6</v>
      </c>
      <c r="D153" s="31"/>
      <c r="E153" s="32"/>
      <c r="F153" s="35"/>
      <c r="G153" s="36">
        <v>51365</v>
      </c>
      <c r="H153" s="36">
        <v>60331</v>
      </c>
      <c r="I153" s="35">
        <v>56986</v>
      </c>
      <c r="J153" s="36">
        <v>70221</v>
      </c>
      <c r="K153" s="35">
        <v>65333</v>
      </c>
      <c r="L153" s="36">
        <v>49000</v>
      </c>
      <c r="M153" s="36">
        <v>49000</v>
      </c>
    </row>
    <row r="154" spans="1:13" ht="15.75" thickBot="1" x14ac:dyDescent="0.3">
      <c r="A154" s="30">
        <v>640</v>
      </c>
      <c r="B154" s="31"/>
      <c r="C154" s="30" t="s">
        <v>7</v>
      </c>
      <c r="D154" s="31"/>
      <c r="E154" s="32"/>
      <c r="F154" s="35"/>
      <c r="G154" s="36">
        <v>10230</v>
      </c>
      <c r="H154" s="36">
        <v>11898</v>
      </c>
      <c r="I154" s="35">
        <v>14582</v>
      </c>
      <c r="J154" s="45">
        <v>16458</v>
      </c>
      <c r="K154" s="35">
        <v>35586</v>
      </c>
      <c r="L154" s="36">
        <v>15000</v>
      </c>
      <c r="M154" s="36">
        <v>15000</v>
      </c>
    </row>
    <row r="155" spans="1:13" ht="15.75" thickBot="1" x14ac:dyDescent="0.3">
      <c r="A155" s="3">
        <v>600</v>
      </c>
      <c r="B155" s="4"/>
      <c r="C155" s="3" t="s">
        <v>8</v>
      </c>
      <c r="D155" s="4"/>
      <c r="E155" s="5"/>
      <c r="F155" s="8"/>
      <c r="G155" s="27">
        <f t="shared" ref="G155:J155" si="59">SUM(G151:G154)</f>
        <v>159070</v>
      </c>
      <c r="H155" s="27">
        <f t="shared" si="59"/>
        <v>188814</v>
      </c>
      <c r="I155" s="27">
        <f t="shared" si="59"/>
        <v>185966</v>
      </c>
      <c r="J155" s="27">
        <f t="shared" si="59"/>
        <v>232976</v>
      </c>
      <c r="K155" s="27">
        <f t="shared" ref="K155:M155" si="60">SUM(K151:K154)</f>
        <v>226550</v>
      </c>
      <c r="L155" s="27">
        <f t="shared" si="60"/>
        <v>174000</v>
      </c>
      <c r="M155" s="27">
        <f t="shared" si="60"/>
        <v>174000</v>
      </c>
    </row>
    <row r="156" spans="1:13" ht="15.75" thickBot="1" x14ac:dyDescent="0.3">
      <c r="A156" s="3"/>
      <c r="B156" s="4"/>
      <c r="C156" s="3" t="s">
        <v>59</v>
      </c>
      <c r="D156" s="4"/>
      <c r="E156" s="5"/>
      <c r="F156" s="8"/>
      <c r="G156" s="27">
        <f t="shared" ref="G156" si="61">SUM(G12+G16+G22+G24+G28+G36+G38+G44+G48+G53+G61+G68+G70+G81+G85+G90+G97+G99+G103+G111+G119+G129+G137+G143+G147+G155+G149)</f>
        <v>17313492</v>
      </c>
      <c r="H156" s="27">
        <f>SUM(H12+H16+H22+H24+H28+H36+H38+H44+H48+H53+H61+H68+H72+H74+H81+H85+H90+H97+H99+H103+H111+H119+H120+H123+H129+H137+H143+H147+H155+H149)</f>
        <v>19872415</v>
      </c>
      <c r="I156" s="27">
        <f>SUM(I12+I16+I22+I24+I28+I36+I38+I44+I48+I53+I61+I68+I72+I74+I81+I85+I90+I97+I99+I103+I111+I119+I120+I123+I129+I137+I143+I147+I155+I149)</f>
        <v>21173048</v>
      </c>
      <c r="J156" s="27">
        <f>SUM(J12+J16+J22+J24+J28+J36+J38+J44+J48+J53+J61+J68+J72+J74+J81+J85+J90+J97+J99+J103+J111+J119+J120+J123+J129+J137+J143+J147+J155+J149)</f>
        <v>20968816</v>
      </c>
      <c r="K156" s="27">
        <f>SUM(K12+K16+K22+K24+K28+K36+K38+K44+K48+K53+K61+K68+K72+K74+K81+K85+K90+K97+K99+K103+K111+K119+K120+K123+K129+K137+K143+K147+K155+K149)</f>
        <v>23865431</v>
      </c>
      <c r="L156" s="27">
        <f t="shared" ref="L156:M156" si="62">SUM(L12+L16+L22+L24+L28+L36+L38+L44+L48+L53+L61+L68+L70+L81+L85+L90+L97+L99+L103+L111+L119+L129+L137+L143+L147+L155+L149)</f>
        <v>21719518</v>
      </c>
      <c r="M156" s="27">
        <f t="shared" si="62"/>
        <v>22329518</v>
      </c>
    </row>
    <row r="157" spans="1:13" x14ac:dyDescent="0.25">
      <c r="A157" s="30"/>
      <c r="B157" s="31"/>
      <c r="C157" s="30" t="s">
        <v>60</v>
      </c>
      <c r="D157" s="31"/>
      <c r="E157" s="32"/>
      <c r="F157" s="35"/>
      <c r="G157" s="33">
        <v>4459424</v>
      </c>
      <c r="H157" s="33">
        <v>5035316</v>
      </c>
      <c r="I157" s="43">
        <v>5340731</v>
      </c>
      <c r="J157" s="36">
        <v>5342427</v>
      </c>
      <c r="K157" s="35">
        <v>5483435</v>
      </c>
      <c r="L157" s="36">
        <v>5300000</v>
      </c>
      <c r="M157" s="36">
        <v>5300000</v>
      </c>
    </row>
    <row r="158" spans="1:13" x14ac:dyDescent="0.25">
      <c r="A158" s="30"/>
      <c r="B158" s="31"/>
      <c r="C158" s="30" t="s">
        <v>61</v>
      </c>
      <c r="D158" s="31"/>
      <c r="E158" s="32"/>
      <c r="F158" s="35"/>
      <c r="G158" s="33">
        <v>463069</v>
      </c>
      <c r="H158" s="33">
        <v>1022693</v>
      </c>
      <c r="I158" s="36">
        <v>939723</v>
      </c>
      <c r="J158" s="36">
        <v>1365742</v>
      </c>
      <c r="K158" s="35">
        <v>965147</v>
      </c>
      <c r="L158" s="36">
        <v>900000</v>
      </c>
      <c r="M158" s="36">
        <v>900482</v>
      </c>
    </row>
    <row r="159" spans="1:13" x14ac:dyDescent="0.25">
      <c r="A159" s="30"/>
      <c r="B159" s="31"/>
      <c r="C159" s="30" t="s">
        <v>92</v>
      </c>
      <c r="D159" s="31"/>
      <c r="E159" s="32"/>
      <c r="F159" s="35"/>
      <c r="G159" s="33">
        <v>0</v>
      </c>
      <c r="H159" s="33">
        <v>106003</v>
      </c>
      <c r="I159" s="36">
        <v>0</v>
      </c>
      <c r="J159" s="36">
        <v>2500</v>
      </c>
      <c r="K159" s="35">
        <v>0</v>
      </c>
      <c r="L159" s="36">
        <v>10482</v>
      </c>
      <c r="M159" s="36">
        <v>0</v>
      </c>
    </row>
    <row r="160" spans="1:13" x14ac:dyDescent="0.25">
      <c r="A160" s="30"/>
      <c r="B160" s="31"/>
      <c r="C160" s="30" t="s">
        <v>62</v>
      </c>
      <c r="D160" s="31"/>
      <c r="E160" s="32"/>
      <c r="F160" s="35"/>
      <c r="G160" s="33">
        <v>328787</v>
      </c>
      <c r="H160" s="33">
        <v>394163</v>
      </c>
      <c r="I160" s="36">
        <v>445015</v>
      </c>
      <c r="J160" s="36">
        <v>445015</v>
      </c>
      <c r="K160" s="35">
        <v>451124</v>
      </c>
      <c r="L160" s="36">
        <v>400000</v>
      </c>
      <c r="M160" s="36">
        <v>400000</v>
      </c>
    </row>
    <row r="161" spans="1:13" x14ac:dyDescent="0.25">
      <c r="A161" s="30"/>
      <c r="B161" s="31"/>
      <c r="C161" s="30" t="s">
        <v>63</v>
      </c>
      <c r="D161" s="31"/>
      <c r="E161" s="32"/>
      <c r="F161" s="35"/>
      <c r="G161" s="33">
        <v>218889</v>
      </c>
      <c r="H161" s="33">
        <v>247807</v>
      </c>
      <c r="I161" s="36">
        <v>268347</v>
      </c>
      <c r="J161" s="36">
        <v>270564</v>
      </c>
      <c r="K161" s="35">
        <v>303092</v>
      </c>
      <c r="L161" s="36">
        <v>270000</v>
      </c>
      <c r="M161" s="36">
        <v>270000</v>
      </c>
    </row>
    <row r="162" spans="1:13" ht="15.75" thickBot="1" x14ac:dyDescent="0.3">
      <c r="A162" s="30"/>
      <c r="B162" s="31"/>
      <c r="C162" s="30" t="s">
        <v>64</v>
      </c>
      <c r="D162" s="31"/>
      <c r="E162" s="32"/>
      <c r="F162" s="35"/>
      <c r="G162" s="33">
        <v>805692</v>
      </c>
      <c r="H162" s="33">
        <v>837115</v>
      </c>
      <c r="I162" s="36">
        <v>912136</v>
      </c>
      <c r="J162" s="36">
        <v>912136</v>
      </c>
      <c r="K162" s="35">
        <v>911771</v>
      </c>
      <c r="L162" s="36">
        <v>900000</v>
      </c>
      <c r="M162" s="36">
        <v>900000</v>
      </c>
    </row>
    <row r="163" spans="1:13" ht="15.75" thickBot="1" x14ac:dyDescent="0.3">
      <c r="A163" s="39"/>
      <c r="B163" s="4"/>
      <c r="C163" s="3" t="s">
        <v>65</v>
      </c>
      <c r="D163" s="4"/>
      <c r="E163" s="5"/>
      <c r="F163" s="8"/>
      <c r="G163" s="27">
        <f t="shared" ref="G163:J163" si="63">SUM(G157:G162)</f>
        <v>6275861</v>
      </c>
      <c r="H163" s="27">
        <f t="shared" si="63"/>
        <v>7643097</v>
      </c>
      <c r="I163" s="27">
        <f t="shared" si="63"/>
        <v>7905952</v>
      </c>
      <c r="J163" s="27">
        <f t="shared" si="63"/>
        <v>8338384</v>
      </c>
      <c r="K163" s="27">
        <f>SUM(K157:K162)</f>
        <v>8114569</v>
      </c>
      <c r="L163" s="27">
        <f t="shared" ref="L163:M163" si="64">SUM(L157:L162)</f>
        <v>7780482</v>
      </c>
      <c r="M163" s="27">
        <f t="shared" si="64"/>
        <v>7770482</v>
      </c>
    </row>
    <row r="164" spans="1:13" ht="15.75" thickBot="1" x14ac:dyDescent="0.3">
      <c r="A164" s="30"/>
      <c r="B164" s="31"/>
      <c r="C164" s="30"/>
      <c r="D164" s="31"/>
      <c r="E164" s="32"/>
      <c r="F164" s="35"/>
      <c r="G164" s="33"/>
      <c r="H164" s="33"/>
      <c r="I164" s="36"/>
      <c r="J164" s="36"/>
      <c r="K164" s="35"/>
      <c r="L164" s="36"/>
      <c r="M164" s="36"/>
    </row>
    <row r="165" spans="1:13" ht="15.75" thickBot="1" x14ac:dyDescent="0.3">
      <c r="A165" s="3"/>
      <c r="B165" s="4"/>
      <c r="C165" s="3" t="s">
        <v>66</v>
      </c>
      <c r="D165" s="4"/>
      <c r="E165" s="5"/>
      <c r="F165" s="8"/>
      <c r="G165" s="6">
        <f t="shared" ref="G165:I165" si="65">SUM(G156+G163)</f>
        <v>23589353</v>
      </c>
      <c r="H165" s="6">
        <f t="shared" si="65"/>
        <v>27515512</v>
      </c>
      <c r="I165" s="6">
        <f t="shared" si="65"/>
        <v>29079000</v>
      </c>
      <c r="J165" s="27">
        <f t="shared" ref="J165:M165" si="66">SUM(J156+J163)</f>
        <v>29307200</v>
      </c>
      <c r="K165" s="27">
        <f t="shared" si="66"/>
        <v>31980000</v>
      </c>
      <c r="L165" s="27">
        <f t="shared" si="66"/>
        <v>29500000</v>
      </c>
      <c r="M165" s="27">
        <f t="shared" si="66"/>
        <v>30100000</v>
      </c>
    </row>
    <row r="166" spans="1:13" x14ac:dyDescent="0.25">
      <c r="J166" s="46"/>
    </row>
    <row r="167" spans="1:13" ht="15.75" thickBot="1" x14ac:dyDescent="0.3"/>
    <row r="168" spans="1:13" x14ac:dyDescent="0.25">
      <c r="A168" s="63"/>
      <c r="B168" s="64"/>
      <c r="C168" s="64" t="s">
        <v>8</v>
      </c>
      <c r="D168" s="64"/>
      <c r="E168" s="64"/>
      <c r="F168" s="69"/>
      <c r="G168" s="72">
        <f t="shared" ref="G168:M168" si="67">SUM(G9+G14+G22+G24+G26+G34+G38+G44+G46+G53+G59+G63+G64+G70+G76+G83+G87+G88+G95+G99+G103+G109+G117+G121+G129+G135+G143+G147+G149+G155+G157+G158+G160+G161+G162)</f>
        <v>20289439</v>
      </c>
      <c r="H168" s="72">
        <f t="shared" si="67"/>
        <v>23497730</v>
      </c>
      <c r="I168" s="72">
        <f t="shared" si="67"/>
        <v>25032562</v>
      </c>
      <c r="J168" s="72">
        <f t="shared" si="67"/>
        <v>25817502</v>
      </c>
      <c r="K168" s="72">
        <f t="shared" si="67"/>
        <v>25239986</v>
      </c>
      <c r="L168" s="72">
        <f t="shared" si="67"/>
        <v>24982400</v>
      </c>
      <c r="M168" s="72">
        <f t="shared" si="67"/>
        <v>25282882</v>
      </c>
    </row>
    <row r="169" spans="1:13" ht="15.75" thickBot="1" x14ac:dyDescent="0.3">
      <c r="A169" s="65"/>
      <c r="B169" s="66"/>
      <c r="C169" s="66" t="s">
        <v>9</v>
      </c>
      <c r="D169" s="66"/>
      <c r="E169" s="66"/>
      <c r="F169" s="70"/>
      <c r="G169" s="73">
        <f t="shared" ref="G169" si="68">SUM(G10+G35+G47+G52+G60+G67+G71+G74+G80+G84+G89+G96+G110+G118+G136+G159)</f>
        <v>2925423</v>
      </c>
      <c r="H169" s="73">
        <f>SUM(H10+H35+H47+H52+H60+H65+H66+H71+H74+H80+H84+H89+H96+H110+H118+H136+H159)</f>
        <v>3597658</v>
      </c>
      <c r="I169" s="73">
        <f>SUM(I10+I35+I47+I52+I60+I65+I66+I71+I74+I80+I84+I89+I96+I110+I118+I136+I159)</f>
        <v>3629320</v>
      </c>
      <c r="J169" s="73">
        <f>SUM(J10+J35+J47+J52+J60+J65+J66+J71+J74+J80+J84+J89+J96+J110+J118+J122+J136+J159)</f>
        <v>2783973</v>
      </c>
      <c r="K169" s="73">
        <f>SUM(K10+K35+K47+K52+K60+K65+K66+K71+K74+K80+K84+K89+K96+K110+K118+K122+K136+K159)</f>
        <v>5742138</v>
      </c>
      <c r="L169" s="73">
        <f>SUM(L10+L35+L47+L52+L60+L65+L66+L71+L74+L80+L84+L89+L96+L110+L118+L136+L159)</f>
        <v>3635482</v>
      </c>
      <c r="M169" s="73">
        <f>SUM(M10+M35+M47+M52+M60+M65+M66+M71+M74+M80+M84+M89+M96+M110+M118+M136+M159)</f>
        <v>3735000</v>
      </c>
    </row>
    <row r="170" spans="1:13" ht="15.75" thickBot="1" x14ac:dyDescent="0.3">
      <c r="A170" s="67"/>
      <c r="B170" s="68"/>
      <c r="C170" s="68" t="s">
        <v>91</v>
      </c>
      <c r="D170" s="68"/>
      <c r="E170" s="68"/>
      <c r="F170" s="71"/>
      <c r="G170" s="74">
        <f t="shared" ref="G170:K170" si="69">SUM(G11+G15+G27)</f>
        <v>374491</v>
      </c>
      <c r="H170" s="74">
        <f>SUM(H11+H15+H27+H67)</f>
        <v>420124</v>
      </c>
      <c r="I170" s="74">
        <f t="shared" si="69"/>
        <v>417118</v>
      </c>
      <c r="J170" s="74">
        <f t="shared" si="69"/>
        <v>705725</v>
      </c>
      <c r="K170" s="74">
        <f t="shared" si="69"/>
        <v>997876</v>
      </c>
      <c r="L170" s="74">
        <f t="shared" ref="L170:M170" si="70">SUM(L11+L15+L27)</f>
        <v>882118</v>
      </c>
      <c r="M170" s="74">
        <f t="shared" si="70"/>
        <v>1082118</v>
      </c>
    </row>
    <row r="171" spans="1:13" ht="15.75" thickBot="1" x14ac:dyDescent="0.3">
      <c r="A171" s="61"/>
      <c r="B171" s="62"/>
      <c r="C171" s="62"/>
      <c r="D171" s="62"/>
      <c r="E171" s="62"/>
      <c r="F171" s="62"/>
      <c r="G171" s="75">
        <f t="shared" ref="G171:K171" si="71">SUM(G168+G169+G170)</f>
        <v>23589353</v>
      </c>
      <c r="H171" s="75">
        <f t="shared" si="71"/>
        <v>27515512</v>
      </c>
      <c r="I171" s="75">
        <f t="shared" si="71"/>
        <v>29079000</v>
      </c>
      <c r="J171" s="75">
        <f t="shared" si="71"/>
        <v>29307200</v>
      </c>
      <c r="K171" s="75">
        <f t="shared" si="71"/>
        <v>31980000</v>
      </c>
      <c r="L171" s="75">
        <f t="shared" ref="L171:M171" si="72">SUM(L168+L169+L170)</f>
        <v>29500000</v>
      </c>
      <c r="M171" s="75">
        <f t="shared" si="72"/>
        <v>30100000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Janka Svrčeková</dc:creator>
  <cp:lastModifiedBy>Ing. Janka Mokošová</cp:lastModifiedBy>
  <cp:lastPrinted>2020-11-24T08:48:51Z</cp:lastPrinted>
  <dcterms:created xsi:type="dcterms:W3CDTF">2013-11-12T12:23:24Z</dcterms:created>
  <dcterms:modified xsi:type="dcterms:W3CDTF">2020-11-24T08:49:01Z</dcterms:modified>
</cp:coreProperties>
</file>